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835" tabRatio="893" activeTab="5"/>
  </bookViews>
  <sheets>
    <sheet name="1一般公共预算收支总表" sheetId="3" r:id="rId1"/>
    <sheet name="2一般公共预算收入表" sheetId="4" r:id="rId2"/>
    <sheet name="3一般公共预算支出表" sheetId="5" r:id="rId3"/>
    <sheet name="4一般公共预算收支平衡表" sheetId="45" r:id="rId4"/>
    <sheet name="5一般公共预算本级支出明细表" sheetId="35" r:id="rId5"/>
    <sheet name="6一般公共预算本级基本支出预算表" sheetId="6" r:id="rId6"/>
    <sheet name="7一般公共预算税收返还和转移支付表" sheetId="36" r:id="rId7"/>
    <sheet name="8上级专项转移支付预算表" sheetId="49" r:id="rId8"/>
    <sheet name="9专项转移支付分地区、分项目表" sheetId="18" r:id="rId9"/>
    <sheet name="10政府一般债务限额和余额情况表" sheetId="33" r:id="rId10"/>
    <sheet name="11会同县政府性基金收支计划总表" sheetId="30" r:id="rId11"/>
    <sheet name="12会同县政府性基金收入表" sheetId="32" r:id="rId12"/>
    <sheet name="13会同县政府性基金支出表" sheetId="31" r:id="rId13"/>
    <sheet name="14会同县本级政府性基金支出表 " sheetId="37" r:id="rId14"/>
    <sheet name="15会同县政府性基金转移支付表" sheetId="34" r:id="rId15"/>
    <sheet name="16政府专项债务限额和余额情况表" sheetId="38" r:id="rId16"/>
    <sheet name="17国有资本经营预算收入表" sheetId="29" r:id="rId17"/>
    <sheet name="18国有资本经营预算支出表" sheetId="41" r:id="rId18"/>
    <sheet name="19本级国有资本经营预算收入表" sheetId="40" r:id="rId19"/>
    <sheet name="20本级国有资本经营预算支出表" sheetId="39" r:id="rId20"/>
    <sheet name="21国有资本经营预算转移支出表" sheetId="42" r:id="rId21"/>
    <sheet name="22社会保险基金预算收支总表" sheetId="22" r:id="rId22"/>
    <sheet name="23社会保险基金预算收入表" sheetId="43" r:id="rId23"/>
    <sheet name="24社会保险基金预算支出表" sheetId="44" r:id="rId24"/>
    <sheet name="25三公经费汇总表" sheetId="19" r:id="rId25"/>
    <sheet name="26地方政府债务情况表" sheetId="47" r:id="rId26"/>
    <sheet name="Sheet4" sheetId="48" state="hidden" r:id="rId27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_FilterDatabase" localSheetId="4" hidden="1">'5一般公共预算本级支出明细表'!$A$3:$G$1255</definedName>
    <definedName name="_xlnm._FilterDatabase" localSheetId="26" hidden="1">Sheet4!$A$1:$B$1255</definedName>
    <definedName name="g">#N/A</definedName>
    <definedName name="_xlnm.Print_Area" localSheetId="11" hidden="1">#REF!</definedName>
    <definedName name="_xlnm.Print_Area" localSheetId="10" hidden="1">#REF!</definedName>
    <definedName name="_xlnm.Print_Area" localSheetId="12" hidden="1">#REF!</definedName>
    <definedName name="_xlnm.Print_Area" hidden="1">[1]明细表!$A$1:$E$120</definedName>
    <definedName name="_xlnm.Print_Titles" localSheetId="24">'25三公经费汇总表'!#REF!</definedName>
    <definedName name="_xlnm.Print_Titles" localSheetId="11" hidden="1">#REF!</definedName>
    <definedName name="_xlnm.Print_Titles" localSheetId="10" hidden="1">#REF!</definedName>
    <definedName name="_xlnm.Print_Titles" localSheetId="12" hidden="1">#REF!</definedName>
    <definedName name="_xlnm.Print_Titles" localSheetId="1">'2一般公共预算收入表'!$1:3</definedName>
    <definedName name="_xlnm.Print_Titles" localSheetId="0">'1一般公共预算收支总表'!$1:3</definedName>
    <definedName name="_xlnm.Print_Titles" localSheetId="5">'6一般公共预算本级基本支出预算表'!$1:$3</definedName>
    <definedName name="_xlnm.Print_Titles" localSheetId="2">'3一般公共预算支出表'!$1:3</definedName>
    <definedName name="_xlnm.Print_Titles" hidden="1">#REF!</definedName>
    <definedName name="汇总表" localSheetId="24" hidden="1">#REF!</definedName>
    <definedName name="汇总表" localSheetId="11" hidden="1">#REF!</definedName>
    <definedName name="汇总表" localSheetId="10" hidden="1">#REF!</definedName>
    <definedName name="汇总表" localSheetId="12" hidden="1">#REF!</definedName>
    <definedName name="汇总表" localSheetId="1" hidden="1">#REF!</definedName>
    <definedName name="汇总表" localSheetId="0" hidden="1">#REF!</definedName>
    <definedName name="汇总表" localSheetId="8" hidden="1">#REF!</definedName>
    <definedName name="汇总表" localSheetId="5" hidden="1">#REF!</definedName>
    <definedName name="汇总表" hidden="1">#REF!</definedName>
    <definedName name="明细表" localSheetId="11" hidden="1">#REF!</definedName>
    <definedName name="明细表" localSheetId="10" hidden="1">#REF!</definedName>
    <definedName name="明细表" localSheetId="12" hidden="1">#REF!</definedName>
    <definedName name="明细表" localSheetId="0" hidden="1">[2]城市污水处理收入!$A$1:$E$10</definedName>
    <definedName name="明细表" hidden="1">[1]城市污水处理收入!$A$1:$E$10</definedName>
    <definedName name="一般公共预算支出明细表" localSheetId="24" hidden="1">#REF!</definedName>
    <definedName name="一般公共预算支出明细表" localSheetId="1" hidden="1">#REF!</definedName>
    <definedName name="一般公共预算支出明细表" localSheetId="0" hidden="1">#REF!</definedName>
    <definedName name="一般公共预算支出明细表" localSheetId="8" hidden="1">#REF!</definedName>
    <definedName name="一般公共预算支出明细表" localSheetId="5" hidden="1">#REF!</definedName>
    <definedName name="一般公共预算支出明细表" hidden="1">#REF!</definedName>
    <definedName name="_xlnm.Print_Area" localSheetId="4">'5一般公共预算本级支出明细表'!#REF!</definedName>
    <definedName name="_xlnm.Print_Titles" localSheetId="4">'5一般公共预算本级支出明细表'!#REF!</definedName>
    <definedName name="汇总表" localSheetId="4" hidden="1">#REF!</definedName>
    <definedName name="明细表" localSheetId="4" hidden="1">[4]城市污水处理收入!$A$1:$E$10</definedName>
    <definedName name="一般公共预算支出明细表" localSheetId="4" hidden="1">#REF!</definedName>
    <definedName name="地区名称">[5]封面!$B$2:$B$6</definedName>
    <definedName name="_xlnm.Print_Area" localSheetId="6" hidden="1">[6]明细表!$A$1:$E$120</definedName>
    <definedName name="_xlnm.Print_Titles" localSheetId="6" hidden="1">#REF!</definedName>
    <definedName name="汇总表" localSheetId="6" hidden="1">#REF!</definedName>
    <definedName name="明细表" localSheetId="6" hidden="1">[6]城市污水处理收入!$A$1:$E$10</definedName>
    <definedName name="一般公共预算支出明细表" localSheetId="6" hidden="1">#REF!</definedName>
    <definedName name="地区名称" localSheetId="6">[7]封面!$B$2:$B$6</definedName>
    <definedName name="_xlnm.Print_Area" localSheetId="13" hidden="1">#REF!</definedName>
    <definedName name="_xlnm.Print_Titles" localSheetId="13" hidden="1">#REF!</definedName>
    <definedName name="汇总表" localSheetId="13" hidden="1">#REF!</definedName>
    <definedName name="明细表" localSheetId="13" hidden="1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<sst xmlns="http://schemas.openxmlformats.org/spreadsheetml/2006/main" count="3171" uniqueCount="1324">
  <si>
    <t>2023年一般公共预算收支总表</t>
  </si>
  <si>
    <t>单位：万元</t>
  </si>
  <si>
    <t>收入名称</t>
  </si>
  <si>
    <t>2023年预算数</t>
  </si>
  <si>
    <t>支出名称</t>
  </si>
  <si>
    <t>一、一般公共预算县级收入</t>
  </si>
  <si>
    <t>一、上解上级支出</t>
  </si>
  <si>
    <t xml:space="preserve">     地方税收收入</t>
  </si>
  <si>
    <t>二、一般公共预算支出</t>
  </si>
  <si>
    <t xml:space="preserve">     非税收入</t>
  </si>
  <si>
    <t xml:space="preserve">    1.工资福利支出</t>
  </si>
  <si>
    <t>二、转移性收入</t>
  </si>
  <si>
    <t xml:space="preserve">    2.商品和服务支出</t>
  </si>
  <si>
    <t xml:space="preserve">    （一）上级财力补助</t>
  </si>
  <si>
    <t xml:space="preserve">    3.对个人和家庭补助支出</t>
  </si>
  <si>
    <t xml:space="preserve">      1.税收返还</t>
  </si>
  <si>
    <t>　　4.单位项目支出</t>
  </si>
  <si>
    <t xml:space="preserve">      2.财力性一般性转移支付小计</t>
  </si>
  <si>
    <t>　　5.专项资金支出</t>
  </si>
  <si>
    <t xml:space="preserve">          均衡性转移支付收入</t>
  </si>
  <si>
    <t xml:space="preserve">    6.债务利息及费用支出</t>
  </si>
  <si>
    <t xml:space="preserve">          县级基本财力保障</t>
  </si>
  <si>
    <t xml:space="preserve">    7.债务还本支出</t>
  </si>
  <si>
    <t xml:space="preserve">          民族地区转移支付收入</t>
  </si>
  <si>
    <t xml:space="preserve">    8.预备费</t>
  </si>
  <si>
    <t xml:space="preserve">          结算补助收入</t>
  </si>
  <si>
    <t xml:space="preserve">    9.其他支出</t>
  </si>
  <si>
    <t xml:space="preserve">          企事业单位划转补助</t>
  </si>
  <si>
    <t xml:space="preserve">    10.转移性支出</t>
  </si>
  <si>
    <t xml:space="preserve">          重点生态功能区转移支付</t>
  </si>
  <si>
    <t xml:space="preserve">    11.上级非财力性转移支付安排的支出</t>
  </si>
  <si>
    <t xml:space="preserve">          固定补助收入</t>
  </si>
  <si>
    <t xml:space="preserve">          革命老区转移支付</t>
  </si>
  <si>
    <t xml:space="preserve">          其他一般性转移支付收入</t>
  </si>
  <si>
    <t xml:space="preserve">    （二）上级非财力补助</t>
  </si>
  <si>
    <t xml:space="preserve">       1.一般性转移支付</t>
  </si>
  <si>
    <t xml:space="preserve">       2.专项转移支付</t>
  </si>
  <si>
    <t>三、调入资金</t>
  </si>
  <si>
    <t>收入合计</t>
  </si>
  <si>
    <t>支出合计</t>
  </si>
  <si>
    <t>2023年一般公共预算收入表</t>
  </si>
  <si>
    <t>　　　　　　　　单位：万元</t>
  </si>
  <si>
    <t>序号</t>
  </si>
  <si>
    <t>收   入   项   目</t>
  </si>
  <si>
    <t>2021年决算数</t>
  </si>
  <si>
    <t>2022年预算数</t>
  </si>
  <si>
    <t>2022年预计数</t>
  </si>
  <si>
    <t>同比增长</t>
  </si>
  <si>
    <t>增减额</t>
  </si>
  <si>
    <t>领导审定</t>
  </si>
  <si>
    <t>备注</t>
  </si>
  <si>
    <t>收  入  总  计</t>
  </si>
  <si>
    <t>-</t>
  </si>
  <si>
    <t>(一)税收返还</t>
  </si>
  <si>
    <t>(二)一般性转移支付（财力性）</t>
  </si>
  <si>
    <t xml:space="preserve">   1.均衡性转移支付收入</t>
  </si>
  <si>
    <t xml:space="preserve">   2.县级基本财力保障</t>
  </si>
  <si>
    <t xml:space="preserve">   3.民族地区转移支付收入</t>
  </si>
  <si>
    <t xml:space="preserve">   4.结算补助收入</t>
  </si>
  <si>
    <t>　 5.企事业单位划转补助</t>
  </si>
  <si>
    <t xml:space="preserve"> 　9.重点生态功能区转移支付</t>
  </si>
  <si>
    <t>　 10.固定补助收入</t>
  </si>
  <si>
    <t xml:space="preserve">   11.革命老区转移支付</t>
  </si>
  <si>
    <t xml:space="preserve">   12.其他一般性转移支付收入</t>
  </si>
  <si>
    <t>（三）一般性转移支付（非财力性）</t>
  </si>
  <si>
    <t>（四）专项转移支付（非财力性）</t>
  </si>
  <si>
    <t>2023年一般公共预算支出总表</t>
  </si>
  <si>
    <t>支　出　项　目</t>
  </si>
  <si>
    <t>备    注</t>
  </si>
  <si>
    <t>支　出　总　计</t>
  </si>
  <si>
    <t>中央借款上解及向中央作贡献上解</t>
  </si>
  <si>
    <t>税务经费及农业税价差上解</t>
  </si>
  <si>
    <t>工商部门、技术监督、药品监督部门经费上划</t>
  </si>
  <si>
    <t>乡镇财政管理经费上划</t>
  </si>
  <si>
    <t>省垫付粮食风险基金和新增粮食财务挂帐贴息上解</t>
  </si>
  <si>
    <t xml:space="preserve">  对口支援上解</t>
  </si>
  <si>
    <t>体制改革后所得税及资源税、土地增值税和城镇土地使用税上解</t>
  </si>
  <si>
    <t>地方教育附加上解</t>
  </si>
  <si>
    <t>省直管县对市上解</t>
  </si>
  <si>
    <t>基本公共服务领域支出基数上解</t>
  </si>
  <si>
    <t>检察院、法院上划省管基数上解</t>
  </si>
  <si>
    <t>市县税务部门经费基数划转等其他专项上解</t>
  </si>
  <si>
    <t xml:space="preserve">    工资福利支出</t>
  </si>
  <si>
    <t xml:space="preserve">    商品和服务支出</t>
  </si>
  <si>
    <t xml:space="preserve">    对个人和家庭补助支出</t>
  </si>
  <si>
    <t xml:space="preserve">    项目支出</t>
  </si>
  <si>
    <t>　　   单位项目支出</t>
  </si>
  <si>
    <t xml:space="preserve">    　     其中：非税收入项目支出</t>
  </si>
  <si>
    <t>　　   专项资金支出</t>
  </si>
  <si>
    <t xml:space="preserve">    债务利息及费用支出</t>
  </si>
  <si>
    <t xml:space="preserve">    债务还本支出</t>
  </si>
  <si>
    <t xml:space="preserve">    预备费</t>
  </si>
  <si>
    <t xml:space="preserve">    其他支出</t>
  </si>
  <si>
    <t xml:space="preserve">    转移性支出</t>
  </si>
  <si>
    <t xml:space="preserve">   上级非财力性转移支付安排的支出</t>
  </si>
  <si>
    <t>2023年一般公共预算收支平衡表</t>
  </si>
  <si>
    <t>2023年一般公共预算本级支出明细表</t>
  </si>
  <si>
    <t>支出功能分类科目</t>
  </si>
  <si>
    <t>科目名称</t>
  </si>
  <si>
    <t>上年决算（执行)数</t>
  </si>
  <si>
    <t>预算数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</si>
  <si>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</si>
  <si>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</si>
  <si>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</si>
  <si>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</si>
  <si>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</si>
  <si>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</si>
  <si>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</si>
  <si>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</si>
  <si>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</si>
  <si>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</si>
  <si>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</si>
  <si>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</si>
  <si>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</si>
  <si>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</si>
  <si>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</si>
  <si>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</si>
  <si>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</si>
  <si>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</si>
  <si>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</si>
  <si>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</si>
  <si>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</si>
  <si>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</si>
  <si>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</si>
  <si>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</si>
  <si>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</si>
  <si>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</si>
  <si>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</si>
  <si>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</si>
  <si>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</si>
  <si>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</si>
  <si>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</si>
  <si>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</si>
  <si>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</si>
  <si>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</si>
  <si>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</si>
  <si>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</si>
  <si>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</si>
  <si>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</si>
  <si>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</si>
  <si>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</si>
  <si>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</si>
  <si>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</si>
  <si>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</si>
  <si>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</si>
  <si>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</si>
  <si>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</si>
  <si>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</si>
  <si>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</si>
  <si>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</si>
  <si>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</si>
  <si>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</si>
  <si>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</si>
  <si>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</si>
  <si>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</si>
  <si>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</si>
  <si>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</si>
  <si>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</si>
  <si>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</si>
  <si>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</si>
  <si>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</si>
  <si>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</si>
  <si>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</si>
  <si>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</si>
  <si>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</si>
  <si>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</si>
  <si>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</si>
  <si>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</si>
  <si>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</si>
  <si>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</si>
  <si>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</si>
  <si>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</si>
  <si>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</si>
  <si>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</si>
  <si>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</si>
  <si>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</si>
  <si>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</si>
  <si>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</si>
  <si>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</si>
  <si>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</si>
  <si>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</si>
  <si>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</si>
  <si>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</si>
  <si>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</si>
  <si>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</si>
  <si>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</si>
  <si>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</si>
  <si>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</si>
  <si>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</si>
  <si>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</si>
  <si>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</si>
  <si>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</si>
  <si>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</si>
  <si>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</si>
  <si>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</si>
  <si>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</si>
  <si>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</si>
  <si>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</si>
  <si>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</si>
  <si>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</si>
  <si>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</si>
  <si>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</si>
  <si>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</si>
  <si>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</si>
  <si>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</si>
  <si>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</si>
  <si>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</si>
  <si>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</si>
  <si>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</si>
  <si>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</si>
  <si>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</si>
  <si>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</si>
  <si>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</si>
  <si>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</si>
  <si>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</si>
  <si>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</si>
  <si>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</si>
  <si>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</si>
  <si>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</si>
  <si>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</si>
  <si>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</si>
  <si>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</si>
  <si>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</si>
  <si>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</si>
  <si>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</si>
  <si>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</si>
  <si>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</si>
  <si>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</si>
  <si>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</si>
  <si>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</si>
  <si>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</si>
  <si>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</si>
  <si>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对外宣传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</si>
  <si>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</si>
  <si>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</si>
  <si>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</si>
  <si>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</si>
  <si>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</si>
  <si>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</si>
  <si>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</si>
  <si>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</si>
  <si>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</si>
  <si>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</si>
  <si>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</si>
  <si>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</si>
  <si>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</si>
  <si>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</si>
  <si>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</si>
  <si>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</si>
  <si>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</si>
  <si>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</si>
  <si>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</si>
  <si>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</si>
  <si>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</si>
  <si>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</si>
  <si>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</si>
  <si>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</si>
  <si>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</si>
  <si>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</si>
  <si>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</si>
  <si>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</si>
  <si>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</si>
  <si>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</si>
  <si>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</si>
  <si>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</si>
  <si>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</si>
  <si>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</si>
  <si>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</si>
  <si>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</si>
  <si>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</si>
  <si>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</si>
  <si>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</si>
  <si>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</si>
  <si>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</si>
  <si>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</si>
  <si>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</si>
  <si>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</si>
  <si>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</si>
  <si>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</si>
  <si>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</si>
  <si>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</si>
  <si>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</si>
  <si>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</si>
  <si>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</si>
  <si>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</si>
  <si>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</si>
  <si>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</si>
  <si>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</si>
  <si>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</si>
  <si>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</si>
  <si>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</si>
  <si>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</si>
  <si>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</si>
  <si>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</si>
  <si>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</si>
  <si>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</si>
  <si>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</si>
  <si>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</si>
  <si>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</si>
  <si>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</si>
  <si>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</si>
  <si>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</si>
  <si>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</si>
  <si>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</si>
  <si>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</si>
  <si>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</si>
  <si>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</si>
  <si>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</si>
  <si>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</si>
  <si>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</si>
  <si>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</si>
  <si>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</si>
  <si>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</si>
  <si>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</si>
  <si>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</si>
  <si>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</si>
  <si>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</si>
  <si>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</si>
  <si>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</si>
  <si>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</si>
  <si>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</si>
  <si>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</si>
  <si>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</si>
  <si>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</si>
  <si>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</si>
  <si>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</si>
  <si>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</si>
  <si>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</si>
  <si>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</si>
  <si>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</si>
  <si>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</si>
  <si>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</si>
  <si>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</si>
  <si>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</si>
  <si>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</si>
  <si>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</si>
  <si>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</si>
  <si>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</si>
  <si>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</si>
  <si>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</si>
  <si>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</si>
  <si>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</si>
  <si>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</si>
  <si>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</si>
  <si>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</si>
  <si>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</si>
  <si>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</si>
  <si>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</si>
  <si>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</si>
  <si>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</si>
  <si>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</si>
  <si>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</si>
  <si>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</si>
  <si>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</si>
  <si>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</si>
  <si>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</si>
  <si>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</si>
  <si>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</si>
  <si>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</si>
  <si>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</si>
  <si>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</si>
  <si>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</si>
  <si>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</si>
  <si>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</si>
  <si>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</si>
  <si>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</si>
  <si>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</si>
  <si>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</si>
  <si>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</si>
  <si>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</si>
  <si>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</si>
  <si>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</si>
  <si>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</si>
  <si>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</si>
  <si>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</si>
  <si>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</si>
  <si>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</si>
  <si>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</si>
  <si>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</si>
  <si>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</si>
  <si>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</si>
  <si>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</si>
  <si>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</si>
  <si>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</si>
  <si>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</si>
  <si>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</si>
  <si>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</si>
  <si>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</si>
  <si>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</si>
  <si>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</si>
  <si>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</si>
  <si>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</si>
  <si>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</si>
  <si>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</si>
  <si>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</si>
  <si>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</si>
  <si>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</si>
  <si>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</si>
  <si>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</si>
  <si>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</si>
  <si>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</si>
  <si>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</si>
  <si>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</si>
  <si>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</si>
  <si>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</si>
  <si>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</si>
  <si>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</si>
  <si>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</si>
  <si>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</si>
  <si>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</si>
  <si>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</si>
  <si>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</si>
  <si>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</si>
  <si>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</si>
  <si>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</si>
  <si>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</si>
  <si>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</si>
  <si>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</si>
  <si>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</si>
  <si>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</si>
  <si>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</si>
  <si>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</si>
  <si>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</si>
  <si>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</si>
  <si>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</si>
  <si>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</si>
  <si>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</si>
  <si>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</si>
  <si>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</si>
  <si>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</si>
  <si>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</si>
  <si>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</si>
  <si>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</si>
  <si>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</si>
  <si>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</si>
  <si>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</si>
  <si>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</si>
  <si>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</si>
  <si>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</si>
  <si>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</si>
  <si>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</si>
  <si>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</si>
  <si>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</si>
  <si>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</si>
  <si>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</si>
  <si>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</si>
  <si>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</si>
  <si>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</si>
  <si>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</si>
  <si>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</si>
  <si>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</si>
  <si>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</si>
  <si>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</si>
  <si>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</si>
  <si>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</si>
  <si>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</si>
  <si>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</si>
  <si>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</si>
  <si>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</si>
  <si>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</si>
  <si>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</si>
  <si>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</si>
  <si>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</si>
  <si>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</si>
  <si>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</si>
  <si>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</si>
  <si>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</si>
  <si>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</si>
  <si>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</si>
  <si>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</si>
  <si>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</si>
  <si>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</si>
  <si>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</si>
  <si>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</si>
  <si>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</si>
  <si>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</si>
  <si>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</si>
  <si>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</si>
  <si>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</si>
  <si>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</si>
  <si>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</si>
  <si>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</si>
  <si>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</si>
  <si>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</si>
  <si>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</si>
  <si>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</si>
  <si>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</si>
  <si>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</si>
  <si>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</si>
  <si>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</si>
  <si>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</si>
  <si>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</si>
  <si>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</si>
  <si>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</si>
  <si>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</si>
  <si>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</si>
  <si>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</si>
  <si>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</si>
  <si>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</si>
  <si>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</si>
  <si>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</si>
  <si>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</si>
  <si>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</si>
  <si>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</si>
  <si>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</si>
  <si>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</si>
  <si>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</si>
  <si>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</si>
  <si>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</si>
  <si>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</si>
  <si>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</si>
  <si>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</si>
  <si>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</si>
  <si>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</si>
  <si>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</si>
  <si>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</si>
  <si>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</si>
  <si>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</si>
  <si>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</si>
  <si>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</si>
  <si>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</si>
  <si>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</si>
  <si>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</si>
  <si>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</si>
  <si>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</si>
  <si>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</si>
  <si>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</si>
  <si>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</si>
  <si>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</si>
  <si>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</si>
  <si>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</si>
  <si>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</si>
  <si>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</si>
  <si>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</si>
  <si>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</si>
  <si>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</si>
  <si>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</si>
  <si>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</si>
  <si>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</si>
  <si>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</si>
  <si>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</si>
  <si>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</si>
  <si>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</si>
  <si>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</si>
  <si>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</si>
  <si>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</si>
  <si>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</si>
  <si>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</si>
  <si>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</si>
  <si>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</si>
  <si>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</si>
  <si>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</si>
  <si>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</si>
  <si>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</si>
  <si>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</si>
  <si>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</si>
  <si>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</si>
  <si>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</si>
  <si>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</si>
  <si>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</si>
  <si>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</si>
  <si>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</si>
  <si>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</si>
  <si>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</si>
  <si>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</si>
  <si>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</si>
  <si>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</si>
  <si>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</si>
  <si>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</si>
  <si>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</si>
  <si>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</si>
  <si>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</si>
  <si>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</si>
  <si>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</si>
  <si>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</si>
  <si>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</si>
  <si>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</si>
  <si>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</si>
  <si>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</si>
  <si>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</si>
  <si>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</si>
  <si>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</si>
  <si>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</si>
  <si>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</si>
  <si>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</si>
  <si>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</si>
  <si>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</si>
  <si>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</si>
  <si>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</si>
  <si>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</si>
  <si>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</si>
  <si>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</si>
  <si>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</si>
  <si>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</si>
  <si>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</si>
  <si>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</si>
  <si>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</si>
  <si>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</si>
  <si>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</si>
  <si>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</si>
  <si>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</si>
  <si>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</si>
  <si>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</si>
  <si>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</si>
  <si>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其他卫生健康支出</t>
  </si>
  <si>
    <t>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</si>
  <si>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</si>
  <si>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</si>
  <si>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</si>
  <si>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</si>
  <si>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</si>
  <si>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</si>
  <si>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</si>
  <si>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</si>
  <si>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</si>
  <si>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</si>
  <si>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</si>
  <si>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</si>
  <si>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</si>
  <si>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</si>
  <si>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</si>
  <si>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</si>
  <si>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</si>
  <si>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</si>
  <si>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</si>
  <si>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</si>
  <si>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</si>
  <si>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</si>
  <si>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</si>
  <si>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</si>
  <si>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</si>
  <si>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</si>
  <si>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</si>
  <si>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</si>
  <si>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</si>
  <si>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</si>
  <si>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</si>
  <si>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</si>
  <si>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</si>
  <si>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</si>
  <si>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</si>
  <si>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</si>
  <si>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</si>
  <si>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</si>
  <si>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</si>
  <si>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</si>
  <si>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</si>
  <si>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</si>
  <si>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</si>
  <si>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</si>
  <si>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</si>
  <si>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</si>
  <si>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</si>
  <si>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</si>
  <si>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</si>
  <si>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</si>
  <si>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</si>
  <si>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</si>
  <si>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</si>
  <si>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</si>
  <si>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</si>
  <si>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</si>
  <si>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</si>
  <si>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</si>
  <si>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</si>
  <si>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</si>
  <si>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</si>
  <si>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</si>
  <si>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</si>
  <si>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</si>
  <si>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</si>
  <si>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</si>
  <si>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</si>
  <si>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</si>
  <si>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</si>
  <si>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</si>
  <si>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</si>
  <si>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</si>
  <si>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</si>
  <si>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</si>
  <si>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</si>
  <si>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</si>
  <si>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</si>
  <si>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</si>
  <si>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</si>
  <si>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</si>
  <si>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</si>
  <si>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>十二、农林水支出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</si>
  <si>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</si>
  <si>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</si>
  <si>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</si>
  <si>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</si>
  <si>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</si>
  <si>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</si>
  <si>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</si>
  <si>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</si>
  <si>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</si>
  <si>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</si>
  <si>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</si>
  <si>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</si>
  <si>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</si>
  <si>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</si>
  <si>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</si>
  <si>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</si>
  <si>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</si>
  <si>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</si>
  <si>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成品油价格改革对渔业的补贴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</si>
  <si>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</si>
  <si>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</si>
  <si>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</si>
  <si>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</si>
  <si>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</si>
  <si>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</si>
  <si>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</si>
  <si>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</si>
  <si>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</si>
  <si>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自然保护区等管理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</si>
  <si>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</si>
  <si>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</si>
  <si>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</si>
  <si>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</si>
  <si>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</si>
  <si>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</si>
  <si>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</si>
  <si>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</si>
  <si>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</si>
  <si>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成品油价格改革对林业的补贴</t>
  </si>
  <si>
    <t xml:space="preserve">      林业草原防灾减灾</t>
  </si>
  <si>
    <t xml:space="preserve">      国家公园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</si>
  <si>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</si>
  <si>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</si>
  <si>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</si>
  <si>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</si>
  <si>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</si>
  <si>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</si>
  <si>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</si>
  <si>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</si>
  <si>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</si>
  <si>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</si>
  <si>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</si>
  <si>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</si>
  <si>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</si>
  <si>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</si>
  <si>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</si>
  <si>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</si>
  <si>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</si>
  <si>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</si>
  <si>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</si>
  <si>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</si>
  <si>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</si>
  <si>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</si>
  <si>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</si>
  <si>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</si>
  <si>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</si>
  <si>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</si>
  <si>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巩固脱贫衔接乡村振兴</t>
  </si>
  <si>
    <t xml:space="preserve">    行政运行</t>
  </si>
  <si>
    <t xml:space="preserve">    一般行政管理事务</t>
  </si>
  <si>
    <t xml:space="preserve">    机关服务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</si>
  <si>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</si>
  <si>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</si>
  <si>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</si>
  <si>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</si>
  <si>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</si>
  <si>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事业运行</t>
  </si>
  <si>
    <t xml:space="preserve">    其他巩固脱贫衔接乡村振兴支出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</si>
  <si>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</si>
  <si>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</si>
  <si>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</si>
  <si>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</si>
  <si>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</si>
  <si>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</si>
  <si>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</si>
  <si>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</si>
  <si>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</si>
  <si>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</si>
  <si>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</si>
  <si>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</si>
  <si>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</si>
  <si>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</si>
  <si>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</si>
  <si>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</si>
  <si>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</si>
  <si>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</si>
  <si>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</si>
  <si>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十三、交通运输支出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</si>
  <si>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</si>
  <si>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</si>
  <si>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</si>
  <si>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</si>
  <si>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</si>
  <si>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</si>
  <si>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</si>
  <si>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</si>
  <si>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</si>
  <si>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</si>
  <si>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</si>
  <si>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</si>
  <si>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</si>
  <si>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</si>
  <si>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</si>
  <si>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</si>
  <si>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</si>
  <si>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</si>
  <si>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</si>
  <si>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</si>
  <si>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</si>
  <si>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</si>
  <si>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</si>
  <si>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</si>
  <si>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</si>
  <si>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</si>
  <si>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</si>
  <si>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</si>
  <si>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</si>
  <si>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</si>
  <si>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</si>
  <si>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</si>
  <si>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</si>
  <si>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</si>
  <si>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</si>
  <si>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</si>
  <si>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</si>
  <si>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</si>
  <si>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</si>
  <si>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</si>
  <si>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</si>
  <si>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</si>
  <si>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</si>
  <si>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</si>
  <si>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</si>
  <si>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</si>
  <si>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</si>
  <si>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</si>
  <si>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</si>
  <si>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>十四、资源勘探工业信息等支出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</si>
  <si>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</si>
  <si>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</si>
  <si>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</si>
  <si>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</si>
  <si>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</si>
  <si>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</si>
  <si>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</si>
  <si>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</si>
  <si>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</si>
  <si>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</si>
  <si>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</si>
  <si>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</si>
  <si>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</si>
  <si>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</si>
  <si>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</si>
  <si>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</si>
  <si>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</si>
  <si>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</si>
  <si>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</si>
  <si>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</si>
  <si>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</si>
  <si>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</si>
  <si>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</si>
  <si>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</si>
  <si>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</si>
  <si>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</si>
  <si>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</si>
  <si>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</si>
  <si>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</si>
  <si>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</si>
  <si>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</si>
  <si>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</si>
  <si>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</si>
  <si>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</si>
  <si>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</si>
  <si>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</si>
  <si>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</si>
  <si>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</si>
  <si>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</si>
  <si>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</si>
  <si>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</si>
  <si>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</si>
  <si>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</si>
  <si>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</si>
  <si>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十五、商业服务业等支出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</si>
  <si>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</si>
  <si>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</si>
  <si>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</si>
  <si>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</si>
  <si>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</si>
  <si>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</si>
  <si>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</si>
  <si>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</si>
  <si>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</si>
  <si>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</si>
  <si>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</si>
  <si>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</si>
  <si>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>十六、金融支出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</si>
  <si>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</si>
  <si>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</si>
  <si>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</si>
  <si>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</si>
  <si>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</si>
  <si>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</si>
  <si>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</si>
  <si>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</si>
  <si>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</si>
  <si>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</si>
  <si>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</si>
  <si>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</si>
  <si>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</si>
  <si>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</si>
  <si>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</si>
  <si>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</si>
  <si>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</si>
  <si>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</si>
  <si>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</si>
  <si>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</si>
  <si>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</si>
  <si>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</si>
  <si>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</si>
  <si>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</si>
  <si>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</si>
  <si>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>十七、援助其他地区支出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</si>
  <si>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</si>
  <si>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</si>
  <si>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</si>
  <si>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</si>
  <si>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</si>
  <si>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</si>
  <si>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</si>
  <si>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</si>
  <si>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>十八、自然资源海洋气象等支出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</si>
  <si>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</si>
  <si>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</si>
  <si>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</si>
  <si>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</si>
  <si>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</si>
  <si>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</si>
  <si>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</si>
  <si>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</si>
  <si>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</si>
  <si>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</si>
  <si>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</si>
  <si>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</si>
  <si>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</si>
  <si>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</si>
  <si>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</si>
  <si>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</si>
  <si>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</si>
  <si>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</si>
  <si>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</si>
  <si>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</si>
  <si>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</si>
  <si>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</si>
  <si>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</si>
  <si>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</si>
  <si>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</si>
  <si>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</si>
  <si>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</si>
  <si>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</si>
  <si>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</si>
  <si>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</si>
  <si>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</si>
  <si>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</si>
  <si>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</si>
  <si>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</si>
  <si>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</si>
  <si>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</si>
  <si>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>十九、住房保障支出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</si>
  <si>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</si>
  <si>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</si>
  <si>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</si>
  <si>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</si>
  <si>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</si>
  <si>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</si>
  <si>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</si>
  <si>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</si>
  <si>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</si>
  <si>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</si>
  <si>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</si>
  <si>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</si>
  <si>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</si>
  <si>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</si>
  <si>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</si>
  <si>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</si>
  <si>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</si>
  <si>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</si>
  <si>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</si>
  <si>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二十、粮油物资储备支出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</si>
  <si>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</si>
  <si>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</si>
  <si>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</si>
  <si>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</si>
  <si>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</si>
  <si>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</si>
  <si>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</si>
  <si>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</si>
  <si>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</si>
  <si>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</si>
  <si>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</si>
  <si>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</si>
  <si>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</si>
  <si>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</si>
  <si>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</si>
  <si>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</si>
  <si>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</si>
  <si>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</si>
  <si>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</si>
  <si>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</si>
  <si>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</si>
  <si>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</si>
  <si>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</si>
  <si>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</si>
  <si>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</si>
  <si>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</si>
  <si>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</si>
  <si>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</si>
  <si>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</si>
  <si>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</si>
  <si>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</si>
  <si>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</si>
  <si>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</si>
  <si>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</si>
  <si>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</si>
  <si>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</si>
  <si>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</si>
  <si>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</si>
  <si>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</si>
  <si>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>二十一、灾害防治及应急管理支出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</si>
  <si>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</si>
  <si>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</si>
  <si>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</si>
  <si>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</si>
  <si>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</si>
  <si>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</si>
  <si>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</si>
  <si>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</si>
  <si>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</si>
  <si>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</si>
  <si>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</si>
  <si>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</si>
  <si>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</si>
  <si>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</si>
  <si>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</si>
  <si>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</si>
  <si>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</si>
  <si>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</si>
  <si>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</si>
  <si>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</si>
  <si>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</si>
  <si>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</si>
  <si>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</si>
  <si>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</si>
  <si>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</si>
  <si>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</si>
  <si>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</si>
  <si>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</si>
  <si>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</si>
  <si>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</si>
  <si>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</si>
  <si>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</si>
  <si>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</si>
  <si>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>二十二、预备费</t>
  </si>
  <si>
    <t>二十三、债务付息支出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</si>
  <si>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</si>
  <si>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</si>
  <si>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</si>
  <si>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</si>
  <si>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</si>
  <si>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二十四、债务发行费用支出</t>
  </si>
  <si>
    <t xml:space="preserve">    地方政府一般债务发行费用支出</t>
  </si>
  <si>
    <t>二十五、其他支出</t>
  </si>
  <si>
    <t xml:space="preserve">    年初预留</t>
  </si>
  <si>
    <t>2023年一般公共预算本级基本支出预算表</t>
  </si>
  <si>
    <t>政府经济科目代码</t>
  </si>
  <si>
    <t>政府经济科目名称</t>
  </si>
  <si>
    <t>2022年
预算数</t>
  </si>
  <si>
    <t>2023年
预算数</t>
  </si>
  <si>
    <t>备   注</t>
  </si>
  <si>
    <t>合  计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</si>
  <si>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</si>
  <si>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</si>
  <si>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</si>
  <si>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</si>
  <si>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</si>
  <si>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</si>
  <si>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</si>
  <si>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公务用车运行维护费</t>
  </si>
  <si>
    <t xml:space="preserve">  其它商品和服务支出</t>
  </si>
  <si>
    <t>对个人和家庭的补助</t>
  </si>
  <si>
    <t xml:space="preserve">  其他对个人和家庭的补助</t>
  </si>
  <si>
    <t>债务利息及费用支出</t>
  </si>
  <si>
    <t xml:space="preserve">  国内债务付息</t>
  </si>
  <si>
    <t>债务还本支出</t>
  </si>
  <si>
    <t xml:space="preserve">  国内债务还本</t>
  </si>
  <si>
    <t>转移性支出</t>
  </si>
  <si>
    <t xml:space="preserve">  区域间转移性支出</t>
  </si>
  <si>
    <t>预备费</t>
  </si>
  <si>
    <t xml:space="preserve">  预备费</t>
  </si>
  <si>
    <t>其他支出</t>
  </si>
  <si>
    <t xml:space="preserve">  其他支出</t>
  </si>
  <si>
    <t xml:space="preserve">    统筹整合使用</t>
  </si>
  <si>
    <t xml:space="preserve">    专项项目支出</t>
  </si>
  <si>
    <t>2022年转移支付资金按文件规定使用61853万元</t>
  </si>
  <si>
    <t>2023年一般公共预算税收返还和转移支付表</t>
  </si>
  <si>
    <t xml:space="preserve">    1.增值税和消费税返还收入</t>
  </si>
  <si>
    <t>　　2.“营改增”税收返还收入</t>
  </si>
  <si>
    <t xml:space="preserve">    3.所得税基数返还收入</t>
  </si>
  <si>
    <t xml:space="preserve">    4.成品油价格和税费改革税收返还收入</t>
  </si>
  <si>
    <t xml:space="preserve">    5.其它税收返还收入（含“省直管县”财政体制改革基数返还</t>
  </si>
  <si>
    <t>上级专项转移支付预算表</t>
  </si>
  <si>
    <t>单位:万元</t>
  </si>
  <si>
    <t>项目</t>
  </si>
  <si>
    <t>专项转移支付收入</t>
  </si>
  <si>
    <t>国防</t>
  </si>
  <si>
    <t>公共安全</t>
  </si>
  <si>
    <t>教育</t>
  </si>
  <si>
    <t>科学技术</t>
  </si>
  <si>
    <t>文化旅游体育与传媒</t>
  </si>
  <si>
    <t>社会保障和就业</t>
  </si>
  <si>
    <t>卫生健康</t>
  </si>
  <si>
    <t>节能环保</t>
  </si>
  <si>
    <t>城乡社区</t>
  </si>
  <si>
    <t>农林水</t>
  </si>
  <si>
    <t>交通运输</t>
  </si>
  <si>
    <t>资源勘探工业信息等</t>
  </si>
  <si>
    <t>商业服务业等</t>
  </si>
  <si>
    <t>自然资源海洋气象等</t>
  </si>
  <si>
    <t>住房保障</t>
  </si>
  <si>
    <t>粮油物资储备</t>
  </si>
  <si>
    <t>灾害防治及应急管理</t>
  </si>
  <si>
    <t>一般公共预算对下税收返还和转移支付预算分地区表</t>
  </si>
  <si>
    <t>地  区</t>
  </si>
  <si>
    <t>上年执行数</t>
  </si>
  <si>
    <t>本年预算数</t>
  </si>
  <si>
    <t>本年预算数为上年执行数的％</t>
  </si>
  <si>
    <t>税收返还</t>
  </si>
  <si>
    <t>一般性转移支付</t>
  </si>
  <si>
    <t>专项转移支付</t>
  </si>
  <si>
    <t>会同县</t>
  </si>
  <si>
    <t>合       计</t>
  </si>
  <si>
    <t>注：我县无对下税收返还和转移支付，故本表为空表</t>
  </si>
  <si>
    <t>会同县2022政府一般债务限额及余额表</t>
  </si>
  <si>
    <t>地区</t>
  </si>
  <si>
    <t xml:space="preserve">2023年政府债务限额
</t>
  </si>
  <si>
    <t>2023年政府债务余额</t>
  </si>
  <si>
    <t>合计</t>
  </si>
  <si>
    <t>一般债务</t>
  </si>
  <si>
    <t>一般债务小计</t>
  </si>
  <si>
    <t>一般债券</t>
  </si>
  <si>
    <t>外国政府</t>
  </si>
  <si>
    <t>国际组织</t>
  </si>
  <si>
    <t>其他</t>
  </si>
  <si>
    <t xml:space="preserve"> 431225  会同县</t>
  </si>
  <si>
    <t>会同县2023年政府一般债务限额及余额表（预计）</t>
  </si>
  <si>
    <r>
      <rPr>
        <sz val="12"/>
        <rFont val="宋体"/>
        <charset val="134"/>
      </rPr>
      <t xml:space="preserve"> </t>
    </r>
    <r>
      <rPr>
        <b/>
        <sz val="20"/>
        <rFont val="宋体"/>
        <charset val="134"/>
      </rPr>
      <t>2023年会同县政府性基金收支计划总表</t>
    </r>
  </si>
  <si>
    <t>编制单位：县财政局                                                                                          单位：万元</t>
  </si>
  <si>
    <t>收入项目名称</t>
  </si>
  <si>
    <t>支出项目名称</t>
  </si>
  <si>
    <t>政府性基金收入总计</t>
  </si>
  <si>
    <t>政府性基金支出总计</t>
  </si>
  <si>
    <t>一、污水处理费收入</t>
  </si>
  <si>
    <t>一、城乡社区支出</t>
  </si>
  <si>
    <t>二、城市基础设施配套费收入</t>
  </si>
  <si>
    <t>1、污水处理费安排的支出</t>
  </si>
  <si>
    <t>三、福利彩票机构业务费</t>
  </si>
  <si>
    <t>2、城市配套费安排的支出</t>
  </si>
  <si>
    <t>四、国有土地使用权出让收入</t>
  </si>
  <si>
    <t>3、国有土地使用出让收入安排的支出</t>
  </si>
  <si>
    <t>五、专项债务对应项目专项收入</t>
  </si>
  <si>
    <t>二、其他支出</t>
  </si>
  <si>
    <t>1、彩票发行销售机构业务费安排支出</t>
  </si>
  <si>
    <t>三、债券付息及债务发行费用支出</t>
  </si>
  <si>
    <t>1、地方专项债券付息及发行费用支出</t>
  </si>
  <si>
    <t>2.债务还本支出</t>
  </si>
  <si>
    <t>四、调出资金</t>
  </si>
  <si>
    <t>2023年会同县政府性基金收入表</t>
  </si>
  <si>
    <t>编制单位：县财政局                                                                              单位：万元</t>
  </si>
  <si>
    <t>政府性基金项目名称</t>
  </si>
  <si>
    <t>收入预算数</t>
  </si>
  <si>
    <t>总计</t>
  </si>
  <si>
    <t>收入征收数350万，计提水利建设基金后入库数为339.5万。</t>
  </si>
  <si>
    <t>收入征收数582万，计提水利建设基金后入库数为564.54万。</t>
  </si>
  <si>
    <t>2022年1月1日起划交税务征收</t>
  </si>
  <si>
    <t>2023年会同县政府性基金支出表</t>
  </si>
  <si>
    <t>编制单位：县财政局                                                          单位：万元</t>
  </si>
  <si>
    <t>支出功能性分类科目</t>
  </si>
  <si>
    <t>支出经济分类科目</t>
  </si>
  <si>
    <t>支出预算数</t>
  </si>
  <si>
    <t>污水处理费安排的支出</t>
  </si>
  <si>
    <t>资本性支出</t>
  </si>
  <si>
    <t>1、污水处理设施建设和运营（2121401）</t>
  </si>
  <si>
    <t>付湖南合源水务环境科技股份有限公司会同县分公司污水处理费用（住建局）。</t>
  </si>
  <si>
    <t>2、代征手续费（2121402）</t>
  </si>
  <si>
    <t>污水处理费征收总数350万，代征手续费，按收入征收总额的8.5%（住建局）</t>
  </si>
  <si>
    <t>3、其他污水处理费安排的支出（2121499）</t>
  </si>
  <si>
    <t>城市配套费安排的支出</t>
  </si>
  <si>
    <t>1、城市公共设施（2121301）</t>
  </si>
  <si>
    <t xml:space="preserve">  （1）城市路灯电费</t>
  </si>
  <si>
    <t>城市路灯电费</t>
  </si>
  <si>
    <t xml:space="preserve">  （2）城区路灯维护经费</t>
  </si>
  <si>
    <t>城区路灯维护经费</t>
  </si>
  <si>
    <t>2、城市环境卫生（2121302）</t>
  </si>
  <si>
    <t xml:space="preserve">  （1）垃圾场运行经费</t>
  </si>
  <si>
    <t>城市管理事务中心</t>
  </si>
  <si>
    <t xml:space="preserve">  （2）污水处理设施监督和泵站运行经费</t>
  </si>
  <si>
    <t>住建局</t>
  </si>
  <si>
    <t>3、其他城市基础设施配套（2121399）</t>
  </si>
  <si>
    <t>国有土地使用出让收入安排的支出</t>
  </si>
  <si>
    <t xml:space="preserve">  1、征地和拆迁补偿支出（2120801）</t>
  </si>
  <si>
    <t xml:space="preserve">  2、土地开发支出（2120802）</t>
  </si>
  <si>
    <t xml:space="preserve">  3、城市建设支出（2120803）</t>
  </si>
  <si>
    <t xml:space="preserve">  4、农村基础设施建设支出（2120804）</t>
  </si>
  <si>
    <t>用于农村饮水、环境、卫生、教育以及文化等基础设施建设支出(根据国务院印发的《关于调整完善土地出让收入使用范围优先支持乡村振兴意见》从土地出让收入的8%计提</t>
  </si>
  <si>
    <t xml:space="preserve">  5、土地出让业务支出（2120806）</t>
  </si>
  <si>
    <t>一般商品和服务性支出</t>
  </si>
  <si>
    <t xml:space="preserve">  6、棚户区改造支出（2120810）</t>
  </si>
  <si>
    <t xml:space="preserve">  7、其他国有土地使用权出让收入安排的支出（2120899）</t>
  </si>
  <si>
    <t>彩票发行销售机构业务费安排支出</t>
  </si>
  <si>
    <t xml:space="preserve">  1、福利彩票机构销售业务费支出（2290804）</t>
  </si>
  <si>
    <t xml:space="preserve">  1、地方专项债券付息及发行费用支出</t>
  </si>
  <si>
    <t xml:space="preserve">  2.债务还本支出</t>
  </si>
  <si>
    <t>2023年会同县本级政府性基金支出表</t>
  </si>
  <si>
    <t>2023年会同县政府性基金转移支付表</t>
  </si>
  <si>
    <r>
      <rPr>
        <sz val="11"/>
        <rFont val="宋体"/>
        <charset val="134"/>
      </rPr>
      <t xml:space="preserve">编制单位：县财政局                                           </t>
    </r>
    <r>
      <rPr>
        <sz val="11"/>
        <rFont val="宋体"/>
        <charset val="134"/>
      </rPr>
      <t xml:space="preserve">                                </t>
    </r>
    <r>
      <rPr>
        <sz val="11"/>
        <rFont val="宋体"/>
        <charset val="134"/>
      </rPr>
      <t xml:space="preserve">   单位：万元</t>
    </r>
  </si>
  <si>
    <t>部门</t>
  </si>
  <si>
    <t>金额</t>
  </si>
  <si>
    <t>会同县无政府性基金转移支付</t>
  </si>
  <si>
    <t>会同县2022年政府专项债务限额及余额表</t>
  </si>
  <si>
    <t>专项债务</t>
  </si>
  <si>
    <t>专项债务小计</t>
  </si>
  <si>
    <t>专项债券</t>
  </si>
  <si>
    <t>会同县2023年政府专项债务限额及余额表（预计）</t>
  </si>
  <si>
    <t>2023年国有资本经营预算收入表</t>
  </si>
  <si>
    <t>收  入</t>
  </si>
  <si>
    <t>金　额</t>
  </si>
  <si>
    <t>一、利润收入</t>
  </si>
  <si>
    <t>二、股利、股息收入</t>
  </si>
  <si>
    <t>经济建设投资公司分红款（供水公司109万元、农商行44万元、湘能会同水电公司135万元）</t>
  </si>
  <si>
    <t>三、产权转让收入</t>
  </si>
  <si>
    <t>四、其它国有资本经营预算收入</t>
  </si>
  <si>
    <t>本年收入合计</t>
  </si>
  <si>
    <t>上年结余</t>
  </si>
  <si>
    <t>收入总计</t>
  </si>
  <si>
    <t>2023年国有资本经营预算支出表</t>
  </si>
  <si>
    <r>
      <rPr>
        <b/>
        <sz val="11"/>
        <color indexed="8"/>
        <rFont val="仿宋_GB2312"/>
        <charset val="134"/>
      </rPr>
      <t>支</t>
    </r>
    <r>
      <rPr>
        <b/>
        <sz val="11"/>
        <color indexed="8"/>
        <rFont val="仿宋_GB2312"/>
        <charset val="134"/>
      </rPr>
      <t xml:space="preserve">  </t>
    </r>
    <r>
      <rPr>
        <b/>
        <sz val="11"/>
        <color indexed="8"/>
        <rFont val="仿宋_GB2312"/>
        <charset val="134"/>
      </rPr>
      <t>　出</t>
    </r>
  </si>
  <si>
    <t>一、社会保障和就业支出</t>
  </si>
  <si>
    <t>二、国有资本经营预算支出</t>
  </si>
  <si>
    <t xml:space="preserve">三、转移性支出    </t>
  </si>
  <si>
    <t>本年支出合计</t>
  </si>
  <si>
    <t>调出资金</t>
  </si>
  <si>
    <t>支出总计</t>
  </si>
  <si>
    <t>2023年本级国有资本经营预算收入表</t>
  </si>
  <si>
    <t>支  　出</t>
  </si>
  <si>
    <t>2023年本级国有资本经营预算支出表</t>
  </si>
  <si>
    <t>2023年会同县国有资本经营预算转移支出表</t>
  </si>
  <si>
    <t>注：本表应当公开到功能分类项级科目</t>
  </si>
  <si>
    <t>科目编码</t>
  </si>
  <si>
    <t>预算科目</t>
  </si>
  <si>
    <t>无国有资本经营预算转移支出</t>
  </si>
  <si>
    <t>注：本县无对下国有资本经营转移支付</t>
  </si>
  <si>
    <t xml:space="preserve"> 2023年社会保险基金预算表</t>
  </si>
  <si>
    <t>项        目</t>
  </si>
  <si>
    <t>企业职工基本
养老保险基金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</si>
  <si>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</si>
  <si>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</si>
  <si>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</si>
  <si>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</si>
  <si>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</si>
  <si>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</si>
  <si>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</si>
  <si>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</si>
  <si>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</si>
  <si>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</si>
  <si>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</si>
  <si>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</si>
  <si>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</si>
  <si>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7.全国统筹调剂资金收入（省级专用）</t>
  </si>
  <si>
    <t xml:space="preserve">         8.全国统筹调剂资金收入（中央专用)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</si>
  <si>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</si>
  <si>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</si>
  <si>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</si>
  <si>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</si>
  <si>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4.全国统筹调剂资金支出（中央专用）</t>
  </si>
  <si>
    <t xml:space="preserve">         5.全国统筹调剂资金支出（省级专用）</t>
  </si>
  <si>
    <t>三、本年收支结余</t>
  </si>
  <si>
    <t>四、年末滚存结余</t>
  </si>
  <si>
    <t xml:space="preserve"> 2023年社会保险基金收入预算表</t>
  </si>
  <si>
    <t xml:space="preserve"> 2023年社会保险基金支出预算表</t>
  </si>
  <si>
    <t>2023年“三公”经费汇总表</t>
  </si>
  <si>
    <t>1、因公出国（境）费用</t>
  </si>
  <si>
    <t>2、公务接待费</t>
  </si>
  <si>
    <t>3、公务用车费</t>
  </si>
  <si>
    <t>其中：（1）公务用车运行维护费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</si>
  <si>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（2）公务用车购置</t>
    </r>
  </si>
  <si>
    <t>会同县地方政府债务情况表</t>
  </si>
  <si>
    <t>2022年</t>
  </si>
  <si>
    <t>2023年（预计）</t>
  </si>
  <si>
    <t>预计执行数</t>
  </si>
  <si>
    <t>一、地方政府债务限额</t>
  </si>
  <si>
    <t>二、地方政府债务余额</t>
  </si>
  <si>
    <t>三、地方政府债券发行额（新增）</t>
  </si>
  <si>
    <t>四、地方政府债券还本额（含再融资）</t>
  </si>
  <si>
    <t>五、地方政府债券付息额</t>
  </si>
  <si>
    <t>一般公共服务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</si>
  <si>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</si>
  <si>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</si>
  <si>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</si>
  <si>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</si>
  <si>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</si>
  <si>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</si>
  <si>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</si>
  <si>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</si>
  <si>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</si>
  <si>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</si>
  <si>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</si>
  <si>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</si>
  <si>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</si>
  <si>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</si>
  <si>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</si>
  <si>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</si>
  <si>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</si>
  <si>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</si>
  <si>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</si>
  <si>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</si>
  <si>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债务付息支出</t>
  </si>
  <si>
    <t>债务发行费用支出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</si>
</sst>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#,##0.00_ ;\-#,##0.00;;"/>
    <numFmt numFmtId="179" formatCode="#,##0_);[Red]\(#,##0\)"/>
    <numFmt numFmtId="180" formatCode="0_);[Red]\(0\)"/>
    <numFmt numFmtId="181" formatCode="0.00_);[Red]\(0.00\)"/>
    <numFmt numFmtId="182" formatCode="0.00_ "/>
    <numFmt numFmtId="183" formatCode="0.0"/>
    <numFmt numFmtId="184" formatCode="#,##0_ "/>
    <numFmt numFmtId="185" formatCode="#,##0.00_ "/>
    <numFmt numFmtId="186" formatCode="0.0%"/>
  </numFmts>
  <fonts count="81">
    <font>
      <sz val="1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8"/>
      <name val="黑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22"/>
      <color rgb="FF000000"/>
      <name val="宋体"/>
      <charset val="134"/>
    </font>
    <font>
      <sz val="12"/>
      <color indexed="8"/>
      <name val="宋体"/>
      <charset val="0"/>
    </font>
    <font>
      <sz val="10"/>
      <name val="宋体"/>
      <charset val="134"/>
    </font>
    <font>
      <b/>
      <sz val="12"/>
      <color indexed="8"/>
      <name val="宋体"/>
      <charset val="1"/>
    </font>
    <font>
      <sz val="12"/>
      <color indexed="8"/>
      <name val="宋体"/>
      <charset val="1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22"/>
      <color indexed="8"/>
      <name val="宋体"/>
      <charset val="134"/>
    </font>
    <font>
      <sz val="22"/>
      <color indexed="8"/>
      <name val="方正小标宋简体"/>
      <charset val="134"/>
    </font>
    <font>
      <sz val="11"/>
      <color indexed="8"/>
      <name val="Times New Roman"/>
      <charset val="134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b/>
      <sz val="11"/>
      <color indexed="8"/>
      <name val="宋体"/>
      <charset val="134"/>
    </font>
    <font>
      <sz val="14"/>
      <color theme="1"/>
      <name val="宋体"/>
      <charset val="134"/>
      <scheme val="minor"/>
    </font>
    <font>
      <b/>
      <sz val="11"/>
      <name val="SimSun"/>
      <charset val="134"/>
    </font>
    <font>
      <b/>
      <sz val="10"/>
      <name val="SimSun"/>
      <charset val="134"/>
    </font>
    <font>
      <sz val="14"/>
      <name val="宋体"/>
      <charset val="134"/>
    </font>
    <font>
      <sz val="20"/>
      <name val="宋体"/>
      <charset val="134"/>
    </font>
    <font>
      <sz val="11"/>
      <name val="新宋体"/>
      <charset val="134"/>
    </font>
    <font>
      <b/>
      <sz val="20"/>
      <name val="宋体"/>
      <charset val="134"/>
    </font>
    <font>
      <sz val="8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sz val="9"/>
      <name val="宋体"/>
      <charset val="134"/>
    </font>
    <font>
      <sz val="16"/>
      <name val="方正小标宋_GBK"/>
      <charset val="134"/>
    </font>
    <font>
      <b/>
      <sz val="16"/>
      <color theme="3"/>
      <name val="宋体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8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b/>
      <sz val="12"/>
      <color indexed="8"/>
      <name val="宋体"/>
      <charset val="134"/>
    </font>
    <font>
      <b/>
      <sz val="12"/>
      <color indexed="10"/>
      <name val="宋体"/>
      <charset val="134"/>
    </font>
    <font>
      <b/>
      <sz val="16"/>
      <name val="黑体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0"/>
      <name val="Times New Roman"/>
      <charset val="134"/>
    </font>
    <font>
      <sz val="11"/>
      <color rgb="FFFF0000"/>
      <name val="宋体"/>
      <charset val="134"/>
      <scheme val="major"/>
    </font>
    <font>
      <sz val="11"/>
      <color rgb="FFFF000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2"/>
      <name val="黑体"/>
      <charset val="134"/>
    </font>
    <font>
      <b/>
      <sz val="12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indexed="64"/>
      </patternFill>
    </fill>
    <fill>
      <patternFill patternType="mediumGray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" fillId="8" borderId="32" applyNumberFormat="0" applyFon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8" fillId="0" borderId="33" applyNumberFormat="0" applyFill="0" applyAlignment="0" applyProtection="0">
      <alignment vertical="center"/>
    </xf>
    <xf numFmtId="0" fontId="69" fillId="0" borderId="34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9" borderId="35" applyNumberFormat="0" applyAlignment="0" applyProtection="0">
      <alignment vertical="center"/>
    </xf>
    <xf numFmtId="0" fontId="71" fillId="10" borderId="36" applyNumberFormat="0" applyAlignment="0" applyProtection="0">
      <alignment vertical="center"/>
    </xf>
    <xf numFmtId="0" fontId="72" fillId="10" borderId="35" applyNumberFormat="0" applyAlignment="0" applyProtection="0">
      <alignment vertical="center"/>
    </xf>
    <xf numFmtId="0" fontId="73" fillId="11" borderId="37" applyNumberFormat="0" applyAlignment="0" applyProtection="0">
      <alignment vertical="center"/>
    </xf>
    <xf numFmtId="0" fontId="74" fillId="0" borderId="38" applyNumberFormat="0" applyFill="0" applyAlignment="0" applyProtection="0">
      <alignment vertical="center"/>
    </xf>
    <xf numFmtId="0" fontId="75" fillId="0" borderId="39" applyNumberFormat="0" applyFill="0" applyAlignment="0" applyProtection="0">
      <alignment vertical="center"/>
    </xf>
    <xf numFmtId="0" fontId="76" fillId="12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80" fillId="16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80" fillId="20" borderId="0" applyNumberFormat="0" applyBorder="0" applyAlignment="0" applyProtection="0">
      <alignment vertical="center"/>
    </xf>
    <xf numFmtId="0" fontId="80" fillId="21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5" borderId="0" applyNumberFormat="0" applyBorder="0" applyAlignment="0" applyProtection="0">
      <alignment vertical="center"/>
    </xf>
    <xf numFmtId="0" fontId="79" fillId="26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80" fillId="28" borderId="0" applyNumberFormat="0" applyBorder="0" applyAlignment="0" applyProtection="0">
      <alignment vertical="center"/>
    </xf>
    <xf numFmtId="0" fontId="80" fillId="29" borderId="0" applyNumberFormat="0" applyBorder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3" borderId="0" applyNumberFormat="0" applyBorder="0" applyAlignment="0" applyProtection="0">
      <alignment vertical="center"/>
    </xf>
    <xf numFmtId="0" fontId="79" fillId="34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80" fillId="37" borderId="0" applyNumberFormat="0" applyBorder="0" applyAlignment="0" applyProtection="0">
      <alignment vertical="center"/>
    </xf>
    <xf numFmtId="0" fontId="7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376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176" fontId="2" fillId="2" borderId="1" xfId="0" applyNumberFormat="1" applyFont="1" applyFill="1" applyBorder="1" applyAlignment="1" applyProtection="1">
      <alignment horizontal="left" vertical="center"/>
      <protection locked="0"/>
    </xf>
    <xf numFmtId="176" fontId="1" fillId="2" borderId="1" xfId="0" applyNumberFormat="1" applyFont="1" applyFill="1" applyBorder="1" applyAlignment="1" applyProtection="1">
      <alignment horizontal="left" vertical="center"/>
      <protection locked="0"/>
    </xf>
    <xf numFmtId="177" fontId="1" fillId="2" borderId="1" xfId="0" applyNumberFormat="1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vertical="center"/>
    </xf>
    <xf numFmtId="176" fontId="1" fillId="2" borderId="2" xfId="0" applyNumberFormat="1" applyFont="1" applyFill="1" applyBorder="1" applyAlignment="1" applyProtection="1">
      <alignment horizontal="left" vertical="center"/>
      <protection locked="0"/>
    </xf>
    <xf numFmtId="177" fontId="2" fillId="2" borderId="1" xfId="0" applyNumberFormat="1" applyFont="1" applyFill="1" applyBorder="1" applyAlignment="1" applyProtection="1">
      <alignment horizontal="left" vertical="center"/>
      <protection locked="0"/>
    </xf>
    <xf numFmtId="176" fontId="2" fillId="2" borderId="2" xfId="0" applyNumberFormat="1" applyFont="1" applyFill="1" applyBorder="1" applyAlignment="1" applyProtection="1">
      <alignment horizontal="left" vertical="center"/>
      <protection locked="0"/>
    </xf>
    <xf numFmtId="177" fontId="1" fillId="2" borderId="2" xfId="0" applyNumberFormat="1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76" applyFont="1" applyAlignment="1">
      <alignment horizontal="center" vertical="center"/>
    </xf>
    <xf numFmtId="0" fontId="9" fillId="0" borderId="6" xfId="76" applyFont="1" applyBorder="1" applyAlignment="1">
      <alignment vertical="center"/>
    </xf>
    <xf numFmtId="0" fontId="0" fillId="0" borderId="0" xfId="76" applyFont="1" applyAlignment="1">
      <alignment horizontal="right" vertical="center"/>
    </xf>
    <xf numFmtId="0" fontId="10" fillId="0" borderId="7" xfId="76" applyFont="1" applyBorder="1" applyAlignment="1">
      <alignment horizontal="center" vertical="center"/>
    </xf>
    <xf numFmtId="0" fontId="0" fillId="0" borderId="1" xfId="76" applyFont="1" applyBorder="1" applyAlignment="1">
      <alignment horizontal="center" vertical="center"/>
    </xf>
    <xf numFmtId="0" fontId="0" fillId="0" borderId="1" xfId="76" applyFont="1" applyBorder="1" applyAlignment="1">
      <alignment vertical="center"/>
    </xf>
    <xf numFmtId="0" fontId="0" fillId="0" borderId="8" xfId="76" applyFont="1" applyBorder="1" applyAlignment="1">
      <alignment vertical="center"/>
    </xf>
    <xf numFmtId="0" fontId="0" fillId="0" borderId="8" xfId="76" applyFont="1" applyBorder="1" applyAlignment="1">
      <alignment horizontal="center" vertical="center"/>
    </xf>
    <xf numFmtId="0" fontId="0" fillId="0" borderId="8" xfId="76" applyFont="1" applyBorder="1" applyAlignment="1">
      <alignment horizontal="left" vertical="center" wrapText="1"/>
    </xf>
    <xf numFmtId="0" fontId="0" fillId="0" borderId="9" xfId="76" applyFont="1" applyBorder="1" applyAlignment="1">
      <alignment horizontal="left" vertical="center" wrapText="1"/>
    </xf>
    <xf numFmtId="0" fontId="0" fillId="0" borderId="9" xfId="76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4" borderId="0" xfId="0" applyNumberFormat="1" applyFont="1" applyFill="1" applyAlignment="1" applyProtection="1">
      <alignment horizontal="center" vertical="center"/>
    </xf>
    <xf numFmtId="0" fontId="11" fillId="4" borderId="10" xfId="0" applyNumberFormat="1" applyFont="1" applyFill="1" applyBorder="1" applyAlignment="1" applyProtection="1">
      <alignment vertical="center"/>
    </xf>
    <xf numFmtId="0" fontId="13" fillId="4" borderId="10" xfId="0" applyNumberFormat="1" applyFont="1" applyFill="1" applyBorder="1" applyAlignment="1" applyProtection="1">
      <alignment horizontal="center" vertical="center"/>
    </xf>
    <xf numFmtId="0" fontId="14" fillId="4" borderId="11" xfId="0" applyNumberFormat="1" applyFont="1" applyFill="1" applyBorder="1" applyAlignment="1" applyProtection="1">
      <alignment horizontal="center"/>
    </xf>
    <xf numFmtId="49" fontId="15" fillId="0" borderId="12" xfId="58" applyNumberFormat="1" applyFont="1" applyFill="1" applyBorder="1" applyAlignment="1">
      <alignment horizontal="center" vertical="center"/>
    </xf>
    <xf numFmtId="49" fontId="15" fillId="0" borderId="13" xfId="58" applyNumberFormat="1" applyFont="1" applyFill="1" applyBorder="1" applyAlignment="1">
      <alignment horizontal="center" vertical="center" wrapText="1"/>
    </xf>
    <xf numFmtId="49" fontId="15" fillId="0" borderId="1" xfId="58" applyNumberFormat="1" applyFont="1" applyFill="1" applyBorder="1" applyAlignment="1">
      <alignment horizontal="center" vertical="center" wrapText="1"/>
    </xf>
    <xf numFmtId="49" fontId="15" fillId="0" borderId="14" xfId="58" applyNumberFormat="1" applyFont="1" applyFill="1" applyBorder="1" applyAlignment="1">
      <alignment horizontal="center" vertical="center"/>
    </xf>
    <xf numFmtId="0" fontId="15" fillId="0" borderId="13" xfId="58" applyNumberFormat="1" applyFont="1" applyFill="1" applyBorder="1" applyAlignment="1">
      <alignment horizontal="center" vertical="center" wrapText="1"/>
    </xf>
    <xf numFmtId="0" fontId="15" fillId="0" borderId="1" xfId="58" applyNumberFormat="1" applyFont="1" applyFill="1" applyBorder="1" applyAlignment="1">
      <alignment horizontal="center" vertical="center" wrapText="1"/>
    </xf>
    <xf numFmtId="49" fontId="16" fillId="0" borderId="14" xfId="58" applyNumberFormat="1" applyFont="1" applyFill="1" applyBorder="1" applyAlignment="1">
      <alignment horizontal="left" vertical="center"/>
    </xf>
    <xf numFmtId="0" fontId="16" fillId="0" borderId="12" xfId="58" applyNumberFormat="1" applyFont="1" applyFill="1" applyBorder="1" applyAlignment="1">
      <alignment horizontal="center" vertical="center"/>
    </xf>
    <xf numFmtId="178" fontId="16" fillId="0" borderId="15" xfId="58" applyNumberFormat="1" applyFont="1" applyFill="1" applyBorder="1" applyAlignment="1">
      <alignment horizontal="center" vertical="center"/>
    </xf>
    <xf numFmtId="0" fontId="16" fillId="0" borderId="15" xfId="58" applyNumberFormat="1" applyFont="1" applyFill="1" applyBorder="1" applyAlignment="1">
      <alignment horizontal="center" vertical="center"/>
    </xf>
    <xf numFmtId="49" fontId="16" fillId="0" borderId="12" xfId="58" applyNumberFormat="1" applyFont="1" applyFill="1" applyBorder="1" applyAlignment="1">
      <alignment horizontal="left" vertical="center"/>
    </xf>
    <xf numFmtId="178" fontId="16" fillId="0" borderId="12" xfId="58" applyNumberFormat="1" applyFont="1" applyFill="1" applyBorder="1" applyAlignment="1">
      <alignment horizontal="center" vertical="center"/>
    </xf>
    <xf numFmtId="49" fontId="16" fillId="0" borderId="12" xfId="58" applyNumberFormat="1" applyFont="1" applyFill="1" applyBorder="1" applyAlignment="1">
      <alignment vertical="center"/>
    </xf>
    <xf numFmtId="0" fontId="11" fillId="4" borderId="0" xfId="0" applyNumberFormat="1" applyFont="1" applyFill="1" applyAlignment="1" applyProtection="1">
      <alignment horizontal="right" vertical="center"/>
    </xf>
    <xf numFmtId="49" fontId="15" fillId="0" borderId="16" xfId="58" applyNumberFormat="1" applyFont="1" applyFill="1" applyBorder="1" applyAlignment="1">
      <alignment horizontal="center" vertical="center" wrapText="1"/>
    </xf>
    <xf numFmtId="49" fontId="15" fillId="0" borderId="12" xfId="58" applyNumberFormat="1" applyFont="1" applyFill="1" applyBorder="1" applyAlignment="1">
      <alignment horizontal="center" vertical="center" wrapText="1"/>
    </xf>
    <xf numFmtId="0" fontId="15" fillId="0" borderId="16" xfId="58" applyNumberFormat="1" applyFont="1" applyFill="1" applyBorder="1" applyAlignment="1">
      <alignment horizontal="center" vertical="center" wrapText="1"/>
    </xf>
    <xf numFmtId="178" fontId="16" fillId="0" borderId="13" xfId="58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right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3" fontId="14" fillId="0" borderId="1" xfId="0" applyNumberFormat="1" applyFont="1" applyFill="1" applyBorder="1" applyAlignment="1" applyProtection="1">
      <alignment horizontal="right" vertical="center"/>
    </xf>
    <xf numFmtId="0" fontId="18" fillId="0" borderId="1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/>
    <xf numFmtId="0" fontId="6" fillId="0" borderId="0" xfId="0" applyFont="1" applyFill="1" applyBorder="1" applyAlignment="1"/>
    <xf numFmtId="0" fontId="19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179" fontId="23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/>
    <xf numFmtId="41" fontId="23" fillId="0" borderId="1" xfId="0" applyNumberFormat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80" fontId="7" fillId="0" borderId="0" xfId="0" applyNumberFormat="1" applyFont="1" applyFill="1" applyBorder="1" applyAlignment="1">
      <alignment horizontal="center" vertical="center" wrapText="1"/>
    </xf>
    <xf numFmtId="180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80" fontId="2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9" fontId="26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41" fontId="26" fillId="0" borderId="1" xfId="0" applyNumberFormat="1" applyFont="1" applyFill="1" applyBorder="1" applyAlignment="1">
      <alignment horizontal="left" vertical="center" wrapText="1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8" fillId="5" borderId="17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5" borderId="18" xfId="0" applyFont="1" applyFill="1" applyBorder="1" applyAlignment="1">
      <alignment horizontal="center" vertical="center" wrapText="1"/>
    </xf>
    <xf numFmtId="0" fontId="28" fillId="5" borderId="19" xfId="0" applyFont="1" applyFill="1" applyBorder="1" applyAlignment="1">
      <alignment horizontal="center" vertical="center" wrapText="1"/>
    </xf>
    <xf numFmtId="0" fontId="28" fillId="5" borderId="20" xfId="0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center" vertical="center" wrapText="1"/>
    </xf>
    <xf numFmtId="0" fontId="28" fillId="5" borderId="22" xfId="0" applyFont="1" applyFill="1" applyBorder="1" applyAlignment="1">
      <alignment horizontal="center" vertical="center" wrapText="1"/>
    </xf>
    <xf numFmtId="0" fontId="28" fillId="5" borderId="23" xfId="0" applyFont="1" applyFill="1" applyBorder="1" applyAlignment="1">
      <alignment vertical="center" wrapText="1"/>
    </xf>
    <xf numFmtId="0" fontId="29" fillId="5" borderId="24" xfId="0" applyFont="1" applyFill="1" applyBorder="1" applyAlignment="1">
      <alignment horizontal="center" vertical="center" wrapText="1"/>
    </xf>
    <xf numFmtId="0" fontId="11" fillId="4" borderId="12" xfId="0" applyNumberFormat="1" applyFont="1" applyFill="1" applyBorder="1" applyAlignment="1" applyProtection="1">
      <alignment horizontal="center" vertical="center"/>
    </xf>
    <xf numFmtId="181" fontId="11" fillId="4" borderId="1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28" fillId="5" borderId="25" xfId="0" applyFont="1" applyFill="1" applyBorder="1" applyAlignment="1">
      <alignment horizontal="center" vertical="center" wrapText="1"/>
    </xf>
    <xf numFmtId="0" fontId="29" fillId="5" borderId="26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182" fontId="0" fillId="0" borderId="1" xfId="73" applyNumberFormat="1" applyFont="1" applyFill="1" applyBorder="1" applyAlignment="1">
      <alignment horizontal="center" vertical="center" wrapText="1"/>
    </xf>
    <xf numFmtId="0" fontId="32" fillId="0" borderId="1" xfId="73" applyNumberFormat="1" applyFont="1" applyFill="1" applyBorder="1" applyAlignment="1">
      <alignment horizontal="left" vertical="center" wrapText="1"/>
    </xf>
    <xf numFmtId="182" fontId="6" fillId="0" borderId="1" xfId="73" applyNumberFormat="1" applyFont="1" applyFill="1" applyBorder="1" applyAlignment="1">
      <alignment horizontal="center" vertical="center" wrapText="1"/>
    </xf>
    <xf numFmtId="182" fontId="6" fillId="0" borderId="1" xfId="73" applyNumberFormat="1" applyFont="1" applyFill="1" applyBorder="1" applyAlignment="1">
      <alignment horizontal="left" vertical="center" wrapText="1"/>
    </xf>
    <xf numFmtId="182" fontId="6" fillId="0" borderId="1" xfId="7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73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 wrapText="1"/>
    </xf>
    <xf numFmtId="0" fontId="6" fillId="6" borderId="1" xfId="73" applyNumberFormat="1" applyFont="1" applyFill="1" applyBorder="1" applyAlignment="1">
      <alignment horizontal="left" vertical="center" wrapText="1"/>
    </xf>
    <xf numFmtId="0" fontId="6" fillId="0" borderId="1" xfId="73" applyNumberFormat="1" applyFont="1" applyFill="1" applyBorder="1" applyAlignment="1">
      <alignment horizontal="center" vertical="center" wrapText="1"/>
    </xf>
    <xf numFmtId="176" fontId="6" fillId="0" borderId="1" xfId="73" applyNumberFormat="1" applyFont="1" applyFill="1" applyBorder="1" applyAlignment="1">
      <alignment horizontal="center" vertical="center" wrapText="1"/>
    </xf>
    <xf numFmtId="182" fontId="34" fillId="0" borderId="1" xfId="73" applyNumberFormat="1" applyFont="1" applyFill="1" applyBorder="1" applyAlignment="1">
      <alignment horizontal="left" vertical="center" wrapText="1"/>
    </xf>
    <xf numFmtId="0" fontId="0" fillId="0" borderId="1" xfId="73" applyFont="1" applyFill="1" applyBorder="1" applyAlignment="1">
      <alignment horizontal="left" vertical="center" wrapText="1"/>
    </xf>
    <xf numFmtId="0" fontId="0" fillId="0" borderId="1" xfId="73" applyNumberFormat="1" applyFont="1" applyFill="1" applyBorder="1" applyAlignment="1">
      <alignment horizontal="left" vertical="center" wrapText="1"/>
    </xf>
    <xf numFmtId="0" fontId="34" fillId="0" borderId="1" xfId="73" applyNumberFormat="1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6" fillId="0" borderId="1" xfId="74" applyNumberFormat="1" applyFont="1" applyFill="1" applyBorder="1" applyAlignment="1">
      <alignment horizontal="left" vertical="center" wrapText="1"/>
    </xf>
    <xf numFmtId="0" fontId="0" fillId="6" borderId="1" xfId="73" applyNumberFormat="1" applyFont="1" applyFill="1" applyBorder="1" applyAlignment="1">
      <alignment horizontal="left" vertical="center" wrapText="1"/>
    </xf>
    <xf numFmtId="0" fontId="6" fillId="0" borderId="12" xfId="62" applyNumberFormat="1" applyFont="1" applyFill="1" applyBorder="1" applyAlignment="1">
      <alignment horizontal="left" vertical="center" wrapText="1"/>
    </xf>
    <xf numFmtId="176" fontId="6" fillId="0" borderId="1" xfId="73" applyNumberFormat="1" applyFont="1" applyFill="1" applyBorder="1" applyAlignment="1">
      <alignment horizontal="center" vertical="center"/>
    </xf>
    <xf numFmtId="0" fontId="6" fillId="0" borderId="27" xfId="62" applyNumberFormat="1" applyFont="1" applyFill="1" applyBorder="1" applyAlignment="1">
      <alignment horizontal="left" vertical="center" wrapText="1"/>
    </xf>
    <xf numFmtId="49" fontId="6" fillId="0" borderId="27" xfId="62" applyNumberFormat="1" applyFont="1" applyFill="1" applyBorder="1" applyAlignment="1">
      <alignment horizontal="left" vertical="center" wrapText="1"/>
    </xf>
    <xf numFmtId="49" fontId="0" fillId="0" borderId="1" xfId="62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6" fillId="0" borderId="1" xfId="73" applyNumberFormat="1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vertical="center"/>
    </xf>
    <xf numFmtId="176" fontId="6" fillId="0" borderId="28" xfId="0" applyNumberFormat="1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vertical="center"/>
    </xf>
    <xf numFmtId="0" fontId="0" fillId="0" borderId="0" xfId="73" applyFont="1" applyFill="1" applyBorder="1" applyAlignment="1">
      <alignment horizontal="center"/>
    </xf>
    <xf numFmtId="0" fontId="36" fillId="0" borderId="0" xfId="0" applyFont="1" applyFill="1" applyBorder="1" applyAlignment="1">
      <alignment vertical="center"/>
    </xf>
    <xf numFmtId="0" fontId="37" fillId="0" borderId="0" xfId="73" applyFont="1" applyFill="1" applyBorder="1" applyAlignment="1">
      <alignment horizontal="left"/>
    </xf>
    <xf numFmtId="0" fontId="37" fillId="0" borderId="0" xfId="73" applyFont="1" applyFill="1" applyBorder="1" applyAlignment="1">
      <alignment horizontal="center"/>
    </xf>
    <xf numFmtId="0" fontId="0" fillId="0" borderId="0" xfId="73" applyFont="1" applyFill="1" applyBorder="1" applyAlignment="1"/>
    <xf numFmtId="0" fontId="0" fillId="0" borderId="0" xfId="73" applyFont="1" applyFill="1" applyBorder="1" applyAlignment="1">
      <alignment horizontal="left"/>
    </xf>
    <xf numFmtId="0" fontId="0" fillId="0" borderId="0" xfId="73" applyFont="1" applyFill="1" applyBorder="1" applyAlignment="1">
      <alignment horizontal="center" vertical="center"/>
    </xf>
    <xf numFmtId="0" fontId="33" fillId="0" borderId="0" xfId="73" applyFont="1" applyFill="1" applyBorder="1" applyAlignment="1">
      <alignment horizontal="center" vertical="center"/>
    </xf>
    <xf numFmtId="0" fontId="0" fillId="0" borderId="11" xfId="73" applyFont="1" applyFill="1" applyBorder="1" applyAlignment="1">
      <alignment horizontal="left"/>
    </xf>
    <xf numFmtId="0" fontId="0" fillId="0" borderId="1" xfId="73" applyFont="1" applyFill="1" applyBorder="1" applyAlignment="1">
      <alignment horizontal="center" vertical="center" wrapText="1" shrinkToFit="1"/>
    </xf>
    <xf numFmtId="0" fontId="0" fillId="0" borderId="8" xfId="73" applyFont="1" applyFill="1" applyBorder="1" applyAlignment="1">
      <alignment horizontal="center" vertical="center"/>
    </xf>
    <xf numFmtId="0" fontId="0" fillId="0" borderId="29" xfId="73" applyFont="1" applyFill="1" applyBorder="1" applyAlignment="1">
      <alignment horizontal="center" vertical="center"/>
    </xf>
    <xf numFmtId="0" fontId="0" fillId="0" borderId="2" xfId="73" applyFont="1" applyFill="1" applyBorder="1" applyAlignment="1">
      <alignment horizontal="center" vertical="center"/>
    </xf>
    <xf numFmtId="176" fontId="0" fillId="0" borderId="1" xfId="73" applyNumberFormat="1" applyFont="1" applyFill="1" applyBorder="1" applyAlignment="1">
      <alignment horizontal="center" vertical="center"/>
    </xf>
    <xf numFmtId="182" fontId="0" fillId="0" borderId="1" xfId="73" applyNumberFormat="1" applyFont="1" applyFill="1" applyBorder="1" applyAlignment="1">
      <alignment horizontal="left" vertical="center" wrapText="1"/>
    </xf>
    <xf numFmtId="182" fontId="0" fillId="0" borderId="1" xfId="73" applyNumberFormat="1" applyFont="1" applyFill="1" applyBorder="1" applyAlignment="1">
      <alignment horizontal="left" vertical="center"/>
    </xf>
    <xf numFmtId="0" fontId="0" fillId="2" borderId="1" xfId="73" applyNumberFormat="1" applyFont="1" applyFill="1" applyBorder="1" applyAlignment="1">
      <alignment horizontal="left" vertical="center" wrapText="1"/>
    </xf>
    <xf numFmtId="176" fontId="0" fillId="2" borderId="1" xfId="73" applyNumberFormat="1" applyFont="1" applyFill="1" applyBorder="1" applyAlignment="1">
      <alignment horizontal="center" vertical="center"/>
    </xf>
    <xf numFmtId="0" fontId="0" fillId="0" borderId="1" xfId="73" applyNumberFormat="1" applyFont="1" applyFill="1" applyBorder="1" applyAlignment="1">
      <alignment horizontal="left" vertical="center"/>
    </xf>
    <xf numFmtId="0" fontId="37" fillId="0" borderId="1" xfId="73" applyNumberFormat="1" applyFont="1" applyFill="1" applyBorder="1" applyAlignment="1">
      <alignment horizontal="left" vertical="center"/>
    </xf>
    <xf numFmtId="0" fontId="37" fillId="0" borderId="1" xfId="73" applyFont="1" applyFill="1" applyBorder="1" applyAlignment="1">
      <alignment horizontal="center"/>
    </xf>
    <xf numFmtId="182" fontId="0" fillId="0" borderId="0" xfId="73" applyNumberFormat="1" applyFont="1" applyFill="1" applyBorder="1" applyAlignment="1"/>
    <xf numFmtId="182" fontId="36" fillId="0" borderId="0" xfId="73" applyNumberFormat="1" applyFont="1" applyFill="1" applyBorder="1" applyAlignment="1"/>
    <xf numFmtId="0" fontId="36" fillId="0" borderId="0" xfId="73" applyFont="1" applyFill="1" applyBorder="1" applyAlignment="1"/>
    <xf numFmtId="0" fontId="28" fillId="5" borderId="30" xfId="0" applyFont="1" applyFill="1" applyBorder="1" applyAlignment="1">
      <alignment horizontal="center" vertical="center" wrapText="1"/>
    </xf>
    <xf numFmtId="0" fontId="37" fillId="0" borderId="0" xfId="49" applyFont="1" applyFill="1" applyAlignment="1"/>
    <xf numFmtId="0" fontId="0" fillId="0" borderId="0" xfId="62" applyFill="1" applyAlignment="1">
      <alignment horizontal="left" vertical="center"/>
    </xf>
    <xf numFmtId="2" fontId="38" fillId="0" borderId="0" xfId="49" applyNumberFormat="1" applyFont="1" applyFill="1" applyAlignment="1">
      <alignment horizontal="center" vertical="center"/>
    </xf>
    <xf numFmtId="31" fontId="6" fillId="0" borderId="0" xfId="49" applyNumberFormat="1" applyFont="1" applyFill="1" applyAlignment="1">
      <alignment horizontal="left"/>
    </xf>
    <xf numFmtId="2" fontId="6" fillId="0" borderId="0" xfId="49" applyNumberFormat="1" applyFont="1" applyFill="1" applyAlignment="1"/>
    <xf numFmtId="2" fontId="19" fillId="0" borderId="1" xfId="49" applyNumberFormat="1" applyFont="1" applyFill="1" applyBorder="1" applyAlignment="1">
      <alignment horizontal="center" vertical="center" wrapText="1"/>
    </xf>
    <xf numFmtId="2" fontId="19" fillId="0" borderId="3" xfId="49" applyNumberFormat="1" applyFont="1" applyFill="1" applyBorder="1" applyAlignment="1">
      <alignment horizontal="center" vertical="center" wrapText="1"/>
    </xf>
    <xf numFmtId="2" fontId="19" fillId="0" borderId="4" xfId="49" applyNumberFormat="1" applyFont="1" applyFill="1" applyBorder="1" applyAlignment="1">
      <alignment horizontal="center" vertical="center" wrapText="1"/>
    </xf>
    <xf numFmtId="2" fontId="19" fillId="0" borderId="5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2" fontId="6" fillId="0" borderId="1" xfId="49" applyNumberFormat="1" applyFont="1" applyFill="1" applyBorder="1" applyAlignment="1">
      <alignment vertical="center" wrapText="1"/>
    </xf>
    <xf numFmtId="2" fontId="6" fillId="0" borderId="1" xfId="49" applyNumberFormat="1" applyFont="1" applyFill="1" applyBorder="1" applyAlignment="1">
      <alignment horizontal="center" vertical="center" wrapText="1"/>
    </xf>
    <xf numFmtId="0" fontId="39" fillId="0" borderId="0" xfId="49" applyFont="1" applyFill="1" applyAlignment="1">
      <alignment horizontal="left" vertical="center"/>
    </xf>
    <xf numFmtId="0" fontId="0" fillId="0" borderId="0" xfId="49" applyFont="1" applyFill="1" applyAlignment="1">
      <alignment horizontal="center" vertical="center"/>
    </xf>
    <xf numFmtId="2" fontId="6" fillId="0" borderId="0" xfId="49" applyNumberFormat="1" applyFont="1" applyFill="1" applyAlignment="1">
      <alignment horizontal="center" vertical="center"/>
    </xf>
    <xf numFmtId="0" fontId="6" fillId="0" borderId="0" xfId="49" applyFont="1" applyFill="1" applyAlignment="1">
      <alignment vertical="center"/>
    </xf>
    <xf numFmtId="183" fontId="6" fillId="0" borderId="1" xfId="55" applyNumberFormat="1" applyFont="1" applyFill="1" applyBorder="1" applyAlignment="1">
      <alignment vertical="center" wrapText="1"/>
    </xf>
    <xf numFmtId="2" fontId="6" fillId="0" borderId="0" xfId="49" applyNumberFormat="1" applyFont="1" applyFill="1" applyAlignment="1">
      <alignment vertical="center"/>
    </xf>
    <xf numFmtId="0" fontId="40" fillId="0" borderId="0" xfId="63" applyFont="1" applyAlignment="1"/>
    <xf numFmtId="0" fontId="41" fillId="0" borderId="0" xfId="63" applyFont="1" applyAlignment="1"/>
    <xf numFmtId="0" fontId="40" fillId="0" borderId="0" xfId="63" applyFont="1" applyAlignment="1">
      <alignment horizontal="center"/>
    </xf>
    <xf numFmtId="0" fontId="42" fillId="0" borderId="0" xfId="63" applyFont="1" applyAlignment="1">
      <alignment horizontal="center" vertical="center"/>
    </xf>
    <xf numFmtId="0" fontId="43" fillId="0" borderId="0" xfId="63" applyFont="1" applyAlignment="1"/>
    <xf numFmtId="0" fontId="43" fillId="0" borderId="10" xfId="63" applyFont="1" applyBorder="1" applyAlignment="1">
      <alignment horizontal="right" vertical="center"/>
    </xf>
    <xf numFmtId="0" fontId="44" fillId="0" borderId="12" xfId="63" applyFont="1" applyBorder="1" applyAlignment="1">
      <alignment horizontal="center" vertical="center"/>
    </xf>
    <xf numFmtId="0" fontId="44" fillId="0" borderId="14" xfId="63" applyFont="1" applyBorder="1" applyAlignment="1">
      <alignment horizontal="center" vertical="center"/>
    </xf>
    <xf numFmtId="0" fontId="18" fillId="0" borderId="1" xfId="63" applyFont="1" applyBorder="1" applyAlignment="1">
      <alignment horizontal="left" vertical="center"/>
    </xf>
    <xf numFmtId="176" fontId="45" fillId="0" borderId="1" xfId="63" applyNumberFormat="1" applyFont="1" applyBorder="1" applyAlignment="1">
      <alignment horizontal="center" vertical="center" wrapText="1"/>
    </xf>
    <xf numFmtId="0" fontId="14" fillId="0" borderId="1" xfId="63" applyFont="1" applyBorder="1" applyAlignment="1">
      <alignment horizontal="center" vertical="center"/>
    </xf>
    <xf numFmtId="176" fontId="14" fillId="0" borderId="1" xfId="63" applyNumberFormat="1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47" fillId="0" borderId="1" xfId="0" applyFont="1" applyFill="1" applyBorder="1" applyAlignment="1">
      <alignment horizontal="center" vertical="center"/>
    </xf>
    <xf numFmtId="180" fontId="47" fillId="0" borderId="1" xfId="0" applyNumberFormat="1" applyFont="1" applyFill="1" applyBorder="1" applyAlignment="1">
      <alignment horizontal="center" vertical="center" wrapText="1"/>
    </xf>
    <xf numFmtId="1" fontId="47" fillId="0" borderId="1" xfId="0" applyNumberFormat="1" applyFont="1" applyFill="1" applyBorder="1" applyAlignment="1">
      <alignment horizontal="left" vertical="center" wrapText="1"/>
    </xf>
    <xf numFmtId="184" fontId="47" fillId="0" borderId="1" xfId="0" applyNumberFormat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vertical="center"/>
    </xf>
    <xf numFmtId="184" fontId="47" fillId="0" borderId="1" xfId="0" applyNumberFormat="1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left" vertical="center"/>
    </xf>
    <xf numFmtId="176" fontId="48" fillId="0" borderId="1" xfId="0" applyNumberFormat="1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left" vertical="center" wrapText="1"/>
    </xf>
    <xf numFmtId="1" fontId="48" fillId="0" borderId="1" xfId="0" applyNumberFormat="1" applyFont="1" applyFill="1" applyBorder="1" applyAlignment="1">
      <alignment horizontal="left" vertical="center"/>
    </xf>
    <xf numFmtId="184" fontId="49" fillId="0" borderId="1" xfId="0" applyNumberFormat="1" applyFont="1" applyFill="1" applyBorder="1" applyAlignment="1">
      <alignment horizontal="center" vertical="center"/>
    </xf>
    <xf numFmtId="1" fontId="48" fillId="0" borderId="1" xfId="0" applyNumberFormat="1" applyFont="1" applyFill="1" applyBorder="1" applyAlignment="1">
      <alignment horizontal="left" vertical="center" wrapText="1"/>
    </xf>
    <xf numFmtId="184" fontId="48" fillId="0" borderId="1" xfId="0" applyNumberFormat="1" applyFont="1" applyFill="1" applyBorder="1" applyAlignment="1">
      <alignment horizontal="center" vertical="center"/>
    </xf>
    <xf numFmtId="0" fontId="50" fillId="0" borderId="0" xfId="0" applyFont="1" applyFill="1" applyBorder="1" applyAlignment="1"/>
    <xf numFmtId="0" fontId="10" fillId="0" borderId="0" xfId="0" applyFont="1" applyAlignment="1"/>
    <xf numFmtId="0" fontId="51" fillId="0" borderId="0" xfId="0" applyFont="1" applyAlignment="1"/>
    <xf numFmtId="0" fontId="36" fillId="0" borderId="0" xfId="0" applyFont="1" applyFill="1" applyBorder="1" applyAlignment="1"/>
    <xf numFmtId="0" fontId="51" fillId="0" borderId="0" xfId="0" applyFont="1" applyFill="1" applyBorder="1" applyAlignment="1"/>
    <xf numFmtId="0" fontId="11" fillId="0" borderId="0" xfId="0" applyFont="1" applyFill="1" applyBorder="1" applyAlignment="1">
      <alignment wrapText="1"/>
    </xf>
    <xf numFmtId="176" fontId="0" fillId="0" borderId="0" xfId="0" applyNumberFormat="1" applyFont="1" applyFill="1" applyBorder="1" applyAlignment="1"/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/>
    <xf numFmtId="182" fontId="3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185" fontId="10" fillId="0" borderId="0" xfId="0" applyNumberFormat="1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84" fontId="10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vertical="center" wrapText="1"/>
    </xf>
    <xf numFmtId="18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left" vertical="center" wrapText="1"/>
    </xf>
    <xf numFmtId="184" fontId="10" fillId="0" borderId="1" xfId="0" applyNumberFormat="1" applyFont="1" applyFill="1" applyBorder="1" applyAlignment="1">
      <alignment horizontal="center" vertical="center"/>
    </xf>
    <xf numFmtId="184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/>
    <xf numFmtId="0" fontId="0" fillId="0" borderId="1" xfId="0" applyFont="1" applyFill="1" applyBorder="1" applyAlignment="1"/>
    <xf numFmtId="176" fontId="0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left" vertical="center" wrapText="1"/>
    </xf>
    <xf numFmtId="0" fontId="51" fillId="0" borderId="1" xfId="0" applyFont="1" applyFill="1" applyBorder="1" applyAlignment="1"/>
    <xf numFmtId="0" fontId="14" fillId="0" borderId="1" xfId="0" applyFont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justify" vertical="center"/>
    </xf>
    <xf numFmtId="0" fontId="14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justify" vertical="center"/>
    </xf>
    <xf numFmtId="0" fontId="11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5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vertical="center"/>
    </xf>
    <xf numFmtId="0" fontId="53" fillId="0" borderId="1" xfId="0" applyFont="1" applyFill="1" applyBorder="1" applyAlignment="1">
      <alignment horizontal="center" vertical="center"/>
    </xf>
    <xf numFmtId="176" fontId="5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76" fontId="2" fillId="0" borderId="5" xfId="0" applyNumberFormat="1" applyFont="1" applyFill="1" applyBorder="1" applyAlignment="1" applyProtection="1">
      <alignment horizontal="left" vertical="center"/>
      <protection locked="0"/>
    </xf>
    <xf numFmtId="0" fontId="54" fillId="0" borderId="1" xfId="0" applyFont="1" applyFill="1" applyBorder="1" applyAlignment="1">
      <alignment horizontal="center" vertical="center"/>
    </xf>
    <xf numFmtId="176" fontId="54" fillId="0" borderId="1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 applyProtection="1">
      <alignment horizontal="left" vertical="center"/>
      <protection locked="0"/>
    </xf>
    <xf numFmtId="177" fontId="1" fillId="0" borderId="5" xfId="0" applyNumberFormat="1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>
      <alignment vertical="center"/>
    </xf>
    <xf numFmtId="176" fontId="1" fillId="0" borderId="31" xfId="0" applyNumberFormat="1" applyFont="1" applyFill="1" applyBorder="1" applyAlignment="1" applyProtection="1">
      <alignment horizontal="left" vertical="center"/>
      <protection locked="0"/>
    </xf>
    <xf numFmtId="177" fontId="2" fillId="0" borderId="5" xfId="0" applyNumberFormat="1" applyFont="1" applyFill="1" applyBorder="1" applyAlignment="1" applyProtection="1">
      <alignment horizontal="left" vertical="center"/>
      <protection locked="0"/>
    </xf>
    <xf numFmtId="176" fontId="2" fillId="0" borderId="3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55" fillId="0" borderId="1" xfId="0" applyNumberFormat="1" applyFont="1" applyFill="1" applyBorder="1" applyAlignment="1">
      <alignment horizontal="center" vertical="center" wrapText="1"/>
    </xf>
    <xf numFmtId="177" fontId="1" fillId="0" borderId="31" xfId="0" applyNumberFormat="1" applyFont="1" applyFill="1" applyBorder="1" applyAlignment="1" applyProtection="1">
      <alignment horizontal="left" vertical="center"/>
      <protection locked="0"/>
    </xf>
    <xf numFmtId="0" fontId="2" fillId="0" borderId="31" xfId="0" applyFont="1" applyFill="1" applyBorder="1" applyAlignment="1">
      <alignment vertical="center"/>
    </xf>
    <xf numFmtId="176" fontId="5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176" fontId="56" fillId="0" borderId="1" xfId="0" applyNumberFormat="1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6" fillId="0" borderId="1" xfId="0" applyFont="1" applyFill="1" applyBorder="1" applyAlignment="1">
      <alignment horizontal="center" vertical="center"/>
    </xf>
    <xf numFmtId="184" fontId="6" fillId="0" borderId="8" xfId="0" applyNumberFormat="1" applyFont="1" applyFill="1" applyBorder="1" applyAlignment="1">
      <alignment horizontal="center" vertical="center" wrapText="1"/>
    </xf>
    <xf numFmtId="184" fontId="14" fillId="0" borderId="1" xfId="0" applyNumberFormat="1" applyFont="1" applyFill="1" applyBorder="1" applyAlignment="1">
      <alignment horizontal="center" vertical="center" wrapText="1"/>
    </xf>
    <xf numFmtId="184" fontId="6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84" fontId="0" fillId="0" borderId="0" xfId="0" applyNumberFormat="1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58" fontId="6" fillId="0" borderId="0" xfId="0" applyNumberFormat="1" applyFont="1" applyFill="1" applyBorder="1" applyAlignment="1">
      <alignment horizontal="right" vertical="center"/>
    </xf>
    <xf numFmtId="180" fontId="60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left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left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left" vertical="center" wrapText="1"/>
    </xf>
    <xf numFmtId="179" fontId="10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86" fontId="0" fillId="0" borderId="0" xfId="0" applyNumberFormat="1" applyFont="1" applyFill="1" applyBorder="1" applyAlignment="1"/>
    <xf numFmtId="184" fontId="0" fillId="0" borderId="0" xfId="0" applyNumberFormat="1" applyFont="1" applyFill="1" applyBorder="1" applyAlignment="1"/>
    <xf numFmtId="0" fontId="58" fillId="0" borderId="0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left" vertical="center" wrapText="1"/>
    </xf>
    <xf numFmtId="184" fontId="10" fillId="0" borderId="2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left" vertical="center" wrapText="1" indent="1"/>
    </xf>
    <xf numFmtId="184" fontId="36" fillId="0" borderId="1" xfId="0" applyNumberFormat="1" applyFont="1" applyFill="1" applyBorder="1" applyAlignment="1">
      <alignment horizontal="center" vertical="center" wrapText="1"/>
    </xf>
    <xf numFmtId="184" fontId="36" fillId="0" borderId="8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left" vertical="center" wrapText="1" indent="1"/>
    </xf>
    <xf numFmtId="184" fontId="36" fillId="0" borderId="2" xfId="0" applyNumberFormat="1" applyFont="1" applyFill="1" applyBorder="1" applyAlignment="1">
      <alignment horizontal="center" vertical="center" wrapText="1"/>
    </xf>
    <xf numFmtId="184" fontId="0" fillId="0" borderId="2" xfId="0" applyNumberFormat="1" applyFont="1" applyFill="1" applyBorder="1" applyAlignment="1">
      <alignment horizontal="center" vertical="center" wrapText="1"/>
    </xf>
    <xf numFmtId="186" fontId="58" fillId="0" borderId="0" xfId="0" applyNumberFormat="1" applyFont="1" applyFill="1" applyBorder="1" applyAlignment="1">
      <alignment horizontal="center" vertical="center"/>
    </xf>
    <xf numFmtId="184" fontId="58" fillId="0" borderId="0" xfId="0" applyNumberFormat="1" applyFont="1" applyFill="1" applyBorder="1" applyAlignment="1">
      <alignment horizontal="center" vertical="center"/>
    </xf>
    <xf numFmtId="186" fontId="6" fillId="0" borderId="0" xfId="0" applyNumberFormat="1" applyFont="1" applyFill="1" applyBorder="1" applyAlignment="1">
      <alignment vertical="center"/>
    </xf>
    <xf numFmtId="184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186" fontId="0" fillId="0" borderId="1" xfId="0" applyNumberFormat="1" applyFont="1" applyFill="1" applyBorder="1" applyAlignment="1">
      <alignment horizontal="center" vertical="center" wrapText="1"/>
    </xf>
    <xf numFmtId="186" fontId="10" fillId="0" borderId="1" xfId="0" applyNumberFormat="1" applyFont="1" applyFill="1" applyBorder="1" applyAlignment="1">
      <alignment horizontal="center" vertical="center" wrapText="1"/>
    </xf>
    <xf numFmtId="1" fontId="61" fillId="4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wrapText="1" indent="1"/>
    </xf>
    <xf numFmtId="184" fontId="6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180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/>
    <xf numFmtId="0" fontId="4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left" vertical="center"/>
    </xf>
    <xf numFmtId="184" fontId="0" fillId="7" borderId="1" xfId="0" applyNumberFormat="1" applyFont="1" applyFill="1" applyBorder="1" applyAlignment="1" applyProtection="1">
      <alignment horizontal="center" vertical="center"/>
    </xf>
    <xf numFmtId="184" fontId="11" fillId="0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right" vertical="center"/>
    </xf>
    <xf numFmtId="176" fontId="10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_ET_STYLE_NoName_00_" xfId="50"/>
    <cellStyle name="常规 5 2" xfId="51"/>
    <cellStyle name="常规 12" xfId="52"/>
    <cellStyle name="常规 3 2" xfId="53"/>
    <cellStyle name="Normal 2" xfId="54"/>
    <cellStyle name="常规 2 2" xfId="55"/>
    <cellStyle name="常规 10" xfId="56"/>
    <cellStyle name="_ET_STYLE_NoName_00__2012年手工预算2012年部门预算20120219" xfId="57"/>
    <cellStyle name="Normal" xfId="58"/>
    <cellStyle name="常规 11" xfId="59"/>
    <cellStyle name="常规 14" xfId="60"/>
    <cellStyle name="常规 2" xfId="61"/>
    <cellStyle name="常规 3" xfId="62"/>
    <cellStyle name="常规 4" xfId="63"/>
    <cellStyle name="常规 4 2" xfId="64"/>
    <cellStyle name="常规 5" xfId="65"/>
    <cellStyle name="常规 6 2" xfId="66"/>
    <cellStyle name="常规 7" xfId="67"/>
    <cellStyle name="常规 7 2" xfId="68"/>
    <cellStyle name="常规 8" xfId="69"/>
    <cellStyle name="常规 9" xfId="70"/>
    <cellStyle name="常规_2006年全年转移支付补助正表" xfId="71"/>
    <cellStyle name="常规_2007年单位工资及运转经费、重点经费测算表" xfId="72"/>
    <cellStyle name="常规_复件 2009年 基金预算表(正表）" xfId="73"/>
    <cellStyle name="常规_复件 2009年 基金预算表(正表） 2" xfId="74"/>
    <cellStyle name="常规 4 2 2 2" xfId="75"/>
    <cellStyle name="常规 14_建管站" xfId="76"/>
  </cellStyles>
  <tableStyles count="0" defaultTableStyle="TableStyleMedium2" defaultPivotStyle="PivotStyleLight16"/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8" Type="http://schemas.openxmlformats.org/officeDocument/2006/relationships/styles" Target="styles.xml"/><Relationship Id="rId37" Type="http://schemas.openxmlformats.org/officeDocument/2006/relationships/sharedStrings" Target="sharedStrings.xml"/><Relationship Id="rId36" Type="http://schemas.openxmlformats.org/officeDocument/2006/relationships/theme" Target="theme/theme1.xml"/><Relationship Id="rId35" Type="http://schemas.openxmlformats.org/officeDocument/2006/relationships/externalLink" Target="externalLinks/externalLink7.xml"/><Relationship Id="rId34" Type="http://schemas.openxmlformats.org/officeDocument/2006/relationships/externalLink" Target="externalLinks/externalLink6.xml"/><Relationship Id="rId33" Type="http://schemas.openxmlformats.org/officeDocument/2006/relationships/externalLink" Target="externalLinks/externalLink5.xml"/><Relationship Id="rId32" Type="http://schemas.openxmlformats.org/officeDocument/2006/relationships/externalLink" Target="externalLinks/externalLink4.xml"/><Relationship Id="rId31" Type="http://schemas.openxmlformats.org/officeDocument/2006/relationships/externalLink" Target="externalLinks/externalLink3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customXml" Target="../customXml/item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9690;&#36229;/2026&#24180;&#39044;&#31639;&#32929;/&#32463;&#36131;&#23457;&#35745;/&#39044;&#31639;&#34920;&#26684;/d:/&#21521;&#19978;&#27719;&#25253;/2016/&#37096;&#38376;&#39044;&#31639;/&#38750;&#31246;&#23450;&#31295;/2016&#24180;&#22522;&#37329;&#39044;&#31639;&#34920;-&#23450;&#312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9690;&#36229;/2026&#24180;&#39044;&#31639;&#32929;/&#32463;&#36131;&#23457;&#35745;/&#39044;&#31639;&#34920;&#26684;///No1/Documents%20and%20Settings/Administrator/&#26700;&#38754;/2018&#24180;&#24230;&#36164;&#26009;/2018&#24180;&#39044;&#31639;&#35843;&#25972;/&#24180;&#24213;&#39044;&#31639;&#35843;&#25972;/2016/&#37096;&#38376;&#39044;&#31639;/&#38750;&#31246;&#23450;&#31295;/2016&#24180;&#22522;&#37329;&#39044;&#31639;&#34920;-&#23450;&#3129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9690;&#36229;/2026&#24180;&#39044;&#31639;&#32929;/&#32463;&#36131;&#23457;&#35745;/&#39044;&#31639;&#34920;&#26684;/d:/&#29579;&#28872;&#20161;/2020&#24180;&#39044;&#31639;&#32929;&#65288;2021&#24180;&#39044;&#31639;&#65289;/2021&#24180;&#39044;&#31639;&#19978;&#20250;&#25253;&#21578;/&#21439;&#22996;&#24120;&#22996;&#20250;&#35758;/2019&#24180;&#39044;&#31639;&#25910;&#25903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9690;&#36229;/2026&#24180;&#39044;&#31639;&#32929;/&#32463;&#36131;&#23457;&#35745;/&#39044;&#31639;&#34920;&#26684;//&#21521;&#19978;&#27719;&#25253;/2016/&#37096;&#38376;&#39044;&#31639;/&#38750;&#31246;&#23450;&#31295;/2016&#24180;&#22522;&#37329;&#39044;&#31639;&#34920;-&#23450;&#3129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&#22320;&#26041;&#36130;&#25919;&#39044;&#31639;&#34920;&#65288;&#20250;&#21516;&#21439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9690;&#36229;/2026&#24180;&#39044;&#31639;&#32929;/&#32463;&#36131;&#23457;&#35745;/&#39044;&#31639;&#34920;&#26684;/C:/&#21521;&#19978;&#27719;&#25253;/2016/&#37096;&#38376;&#39044;&#31639;/&#38750;&#31246;&#23450;&#31295;/2016&#24180;&#22522;&#37329;&#39044;&#31639;&#34920;-&#23450;&#3129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9690;&#36229;/2026&#24180;&#39044;&#31639;&#32929;/&#32463;&#36131;&#23457;&#35745;/&#39044;&#31639;&#34920;&#26684;//&#29579;&#28872;&#20161;/2021&#24180;&#39044;&#31639;&#32929;&#65288;2022&#24180;&#39044;&#31639;&#65289;/2021&#24180;&#39044;&#31639;&#20844;&#24320;&#25972;&#25913;/2021&#24180;&#39044;&#31639;&#20844;&#24320;/2.&#20250;&#21516;&#21439;2021&#24180;&#22320;&#26041;&#36130;&#25919;&#39044;&#31639;&#34920;&#65288;&#24102;&#20844;&#24335;&#65292;&#20197;&#27492;&#20026;&#2093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  <sheetName val="城市污水处理收入"/>
      <sheetName val="价调"/>
      <sheetName val="城市基础"/>
      <sheetName val="新墙体"/>
      <sheetName val="散装水泥"/>
      <sheetName val="公用事业"/>
      <sheetName val="土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  <sheetName val="城市污水处理收入"/>
      <sheetName val="价调"/>
      <sheetName val="城市基础"/>
      <sheetName val="新墙体"/>
      <sheetName val="散装水泥"/>
      <sheetName val="公用事业"/>
      <sheetName val="土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收入测算表 "/>
      <sheetName val="支出总表"/>
      <sheetName val="一般公共预算支出汇总表"/>
      <sheetName val="支出明细表"/>
      <sheetName val="专项项目支 "/>
      <sheetName val="单位项目明细 "/>
      <sheetName val="一般公共预算支出总表"/>
      <sheetName val="债券还本付息表"/>
      <sheetName val="政府性基金"/>
      <sheetName val="社会保障基金"/>
      <sheetName val="乡镇转移支付"/>
      <sheetName val="国有资本经营收入"/>
      <sheetName val="差额人员工资"/>
      <sheetName val="公用经费"/>
      <sheetName val="公用经费明细表"/>
      <sheetName val="2018非财力分摊表"/>
      <sheetName val="污水处理费收入支出计划明细表"/>
    </sheetNames>
    <sheetDataSet>
      <sheetData sheetId="0">
        <row r="4">
          <cell r="B4">
            <v>263109.295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  <sheetName val="城市污水处理收入"/>
      <sheetName val="价调"/>
      <sheetName val="城市基础"/>
      <sheetName val="新墙体"/>
      <sheetName val="散装水泥"/>
      <sheetName val="公用事业"/>
      <sheetName val="土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  <sheetName val="城市污水处理收入"/>
      <sheetName val="价调"/>
      <sheetName val="城市基础"/>
      <sheetName val="新墙体"/>
      <sheetName val="散装水泥"/>
      <sheetName val="公用事业"/>
      <sheetName val="土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四"/>
      <sheetName val="表三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showZeros="0" workbookViewId="0">
      <pane ySplit="3" topLeftCell="A4" activePane="bottomLeft" state="frozen"/>
      <selection/>
      <selection pane="bottomLeft" activeCell="C10" sqref="C10"/>
    </sheetView>
  </sheetViews>
  <sheetFormatPr defaultColWidth="9" defaultRowHeight="15.75" outlineLevelCol="7"/>
  <cols>
    <col min="1" max="1" width="45" style="156" customWidth="1"/>
    <col min="2" max="2" width="16.5" style="319" customWidth="1"/>
    <col min="3" max="3" width="39.25" style="319" customWidth="1"/>
    <col min="4" max="4" width="17.75" style="320" customWidth="1"/>
    <col min="5" max="5" width="4.25" style="156" hidden="1" customWidth="1"/>
    <col min="6" max="8" width="9" style="156" hidden="1" customWidth="1"/>
    <col min="9" max="16384" width="9" style="156"/>
  </cols>
  <sheetData>
    <row r="1" ht="24" customHeight="1" spans="1:8">
      <c r="A1" s="321" t="s">
        <v>0</v>
      </c>
      <c r="B1" s="322"/>
      <c r="C1" s="322"/>
      <c r="D1" s="322"/>
      <c r="E1" s="322"/>
      <c r="F1" s="322"/>
      <c r="G1" s="322"/>
      <c r="H1" s="322"/>
    </row>
    <row r="2" s="317" customFormat="1" ht="18" customHeight="1" spans="1:8">
      <c r="A2" s="323" t="s">
        <v>1</v>
      </c>
      <c r="B2" s="323"/>
      <c r="C2" s="323"/>
      <c r="D2" s="323"/>
      <c r="E2" s="323"/>
      <c r="F2" s="323"/>
      <c r="G2" s="323"/>
      <c r="H2" s="323"/>
    </row>
    <row r="3" s="244" customFormat="1" ht="21" customHeight="1" spans="1:4">
      <c r="A3" s="133" t="s">
        <v>2</v>
      </c>
      <c r="B3" s="324" t="s">
        <v>3</v>
      </c>
      <c r="C3" s="133" t="s">
        <v>4</v>
      </c>
      <c r="D3" s="324" t="s">
        <v>3</v>
      </c>
    </row>
    <row r="4" ht="21" customHeight="1" spans="1:4">
      <c r="A4" s="325" t="s">
        <v>5</v>
      </c>
      <c r="B4" s="326">
        <f>SUM(B5:B6)</f>
        <v>58088</v>
      </c>
      <c r="C4" s="325" t="s">
        <v>6</v>
      </c>
      <c r="D4" s="249">
        <f>'3一般公共预算支出表'!D5</f>
        <v>4327</v>
      </c>
    </row>
    <row r="5" ht="21" customHeight="1" spans="1:4">
      <c r="A5" s="327" t="s">
        <v>7</v>
      </c>
      <c r="B5" s="328">
        <v>41479</v>
      </c>
      <c r="C5" s="325" t="s">
        <v>8</v>
      </c>
      <c r="D5" s="249">
        <f>SUM(D6:D16)</f>
        <v>309954.76</v>
      </c>
    </row>
    <row r="6" ht="21" customHeight="1" spans="1:4">
      <c r="A6" s="327" t="s">
        <v>9</v>
      </c>
      <c r="B6" s="328">
        <v>16609</v>
      </c>
      <c r="C6" s="327" t="s">
        <v>10</v>
      </c>
      <c r="D6" s="252">
        <f>'3一般公共预算支出表'!D19</f>
        <v>110112</v>
      </c>
    </row>
    <row r="7" ht="21" customHeight="1" spans="1:4">
      <c r="A7" s="325" t="s">
        <v>11</v>
      </c>
      <c r="B7" s="326">
        <f>B8+B20</f>
        <v>230326</v>
      </c>
      <c r="C7" s="327" t="s">
        <v>12</v>
      </c>
      <c r="D7" s="252">
        <f>'3一般公共预算支出表'!D20</f>
        <v>4417.6</v>
      </c>
    </row>
    <row r="8" ht="21" customHeight="1" spans="1:4">
      <c r="A8" s="329" t="s">
        <v>13</v>
      </c>
      <c r="B8" s="326">
        <f>B9+B10</f>
        <v>121326</v>
      </c>
      <c r="C8" s="327" t="s">
        <v>14</v>
      </c>
      <c r="D8" s="252">
        <f>'3一般公共预算支出表'!D21</f>
        <v>6337</v>
      </c>
    </row>
    <row r="9" ht="21" customHeight="1" spans="1:4">
      <c r="A9" s="158" t="s">
        <v>15</v>
      </c>
      <c r="B9" s="328">
        <f>'2一般公共预算收入表'!F7</f>
        <v>5480</v>
      </c>
      <c r="C9" s="327" t="s">
        <v>16</v>
      </c>
      <c r="D9" s="252">
        <v>36253.16</v>
      </c>
    </row>
    <row r="10" ht="21" customHeight="1" spans="1:4">
      <c r="A10" s="158" t="s">
        <v>17</v>
      </c>
      <c r="B10" s="328">
        <f>SUM(B11:B19)</f>
        <v>115846</v>
      </c>
      <c r="C10" s="327" t="s">
        <v>18</v>
      </c>
      <c r="D10" s="252">
        <v>15693</v>
      </c>
    </row>
    <row r="11" ht="21" customHeight="1" spans="1:4">
      <c r="A11" s="158" t="s">
        <v>19</v>
      </c>
      <c r="B11" s="328">
        <f>'2一般公共预算收入表'!F9</f>
        <v>54825</v>
      </c>
      <c r="C11" s="154" t="s">
        <v>20</v>
      </c>
      <c r="D11" s="252">
        <f>'3一般公共预算支出表'!D26</f>
        <v>10788</v>
      </c>
    </row>
    <row r="12" ht="21" customHeight="1" spans="1:4">
      <c r="A12" s="158" t="s">
        <v>21</v>
      </c>
      <c r="B12" s="328">
        <f>'2一般公共预算收入表'!F10</f>
        <v>18263</v>
      </c>
      <c r="C12" s="154" t="s">
        <v>22</v>
      </c>
      <c r="D12" s="252">
        <f>'3一般公共预算支出表'!D27</f>
        <v>2006</v>
      </c>
    </row>
    <row r="13" ht="21" customHeight="1" spans="1:4">
      <c r="A13" s="158" t="s">
        <v>23</v>
      </c>
      <c r="B13" s="328">
        <f>'2一般公共预算收入表'!F11</f>
        <v>5398</v>
      </c>
      <c r="C13" s="154" t="s">
        <v>24</v>
      </c>
      <c r="D13" s="252">
        <f>'3一般公共预算支出表'!D28</f>
        <v>3100</v>
      </c>
    </row>
    <row r="14" ht="21" customHeight="1" spans="1:4">
      <c r="A14" s="158" t="s">
        <v>25</v>
      </c>
      <c r="B14" s="328">
        <f>'2一般公共预算收入表'!F12</f>
        <v>10852</v>
      </c>
      <c r="C14" s="154" t="s">
        <v>26</v>
      </c>
      <c r="D14" s="252">
        <f>'3一般公共预算支出表'!D29</f>
        <v>724</v>
      </c>
    </row>
    <row r="15" ht="21" customHeight="1" spans="1:4">
      <c r="A15" s="158" t="s">
        <v>27</v>
      </c>
      <c r="B15" s="328">
        <f>'2一般公共预算收入表'!F13</f>
        <v>114</v>
      </c>
      <c r="C15" s="154" t="s">
        <v>28</v>
      </c>
      <c r="D15" s="252">
        <f>'3一般公共预算支出表'!D30</f>
        <v>11524</v>
      </c>
    </row>
    <row r="16" ht="21" customHeight="1" spans="1:4">
      <c r="A16" s="158" t="s">
        <v>29</v>
      </c>
      <c r="B16" s="328">
        <f>'2一般公共预算收入表'!F14</f>
        <v>9535</v>
      </c>
      <c r="C16" s="330" t="s">
        <v>30</v>
      </c>
      <c r="D16" s="252">
        <v>109000</v>
      </c>
    </row>
    <row r="17" ht="21" customHeight="1" spans="1:4">
      <c r="A17" s="158" t="s">
        <v>31</v>
      </c>
      <c r="B17" s="328">
        <f>'2一般公共预算收入表'!F15</f>
        <v>8679</v>
      </c>
      <c r="C17" s="122"/>
      <c r="D17" s="256"/>
    </row>
    <row r="18" ht="21" customHeight="1" spans="1:4">
      <c r="A18" s="158" t="s">
        <v>32</v>
      </c>
      <c r="B18" s="328">
        <f>'2一般公共预算收入表'!F16</f>
        <v>180</v>
      </c>
      <c r="C18" s="122"/>
      <c r="D18" s="256"/>
    </row>
    <row r="19" ht="21" customHeight="1" spans="1:4">
      <c r="A19" s="158" t="s">
        <v>33</v>
      </c>
      <c r="B19" s="122">
        <f>'2一般公共预算收入表'!F17</f>
        <v>8000</v>
      </c>
      <c r="C19" s="154"/>
      <c r="D19" s="252"/>
    </row>
    <row r="20" ht="21" customHeight="1" spans="1:4">
      <c r="A20" s="329" t="s">
        <v>34</v>
      </c>
      <c r="B20" s="331">
        <f>SUM(B21:B22)</f>
        <v>109000</v>
      </c>
      <c r="C20" s="154"/>
      <c r="D20" s="252"/>
    </row>
    <row r="21" ht="21" customHeight="1" spans="1:4">
      <c r="A21" s="158" t="s">
        <v>35</v>
      </c>
      <c r="B21" s="332">
        <f>'2一般公共预算收入表'!F18</f>
        <v>90000</v>
      </c>
      <c r="C21" s="154"/>
      <c r="D21" s="252"/>
    </row>
    <row r="22" ht="21" customHeight="1" spans="1:4">
      <c r="A22" s="158" t="s">
        <v>36</v>
      </c>
      <c r="B22" s="332">
        <f>'2一般公共预算收入表'!F19</f>
        <v>19000</v>
      </c>
      <c r="C22" s="154"/>
      <c r="D22" s="252"/>
    </row>
    <row r="23" ht="21" customHeight="1" spans="1:4">
      <c r="A23" s="329" t="s">
        <v>37</v>
      </c>
      <c r="B23" s="333">
        <f>'2一般公共预算收入表'!F20</f>
        <v>25868</v>
      </c>
      <c r="C23" s="154"/>
      <c r="D23" s="252"/>
    </row>
    <row r="24" s="244" customFormat="1" ht="21" customHeight="1" spans="1:4">
      <c r="A24" s="247" t="s">
        <v>38</v>
      </c>
      <c r="B24" s="326">
        <f>B4+B7+B23</f>
        <v>314282</v>
      </c>
      <c r="C24" s="247" t="s">
        <v>39</v>
      </c>
      <c r="D24" s="326">
        <f>D4+D5</f>
        <v>314281.76</v>
      </c>
    </row>
  </sheetData>
  <mergeCells count="2">
    <mergeCell ref="A1:H1"/>
    <mergeCell ref="A2:H2"/>
  </mergeCells>
  <printOptions horizontalCentered="1"/>
  <pageMargins left="0.747916666666667" right="0.747916666666667" top="0.393055555555556" bottom="0.432638888888889" header="0.314583333333333" footer="0.275"/>
  <pageSetup paperSize="9" fitToHeight="0" pageOrder="overThenDown" orientation="landscape" useFirstPageNumber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20"/>
  <sheetViews>
    <sheetView workbookViewId="0">
      <selection activeCell="I16" sqref="I16"/>
    </sheetView>
  </sheetViews>
  <sheetFormatPr defaultColWidth="9" defaultRowHeight="15.75"/>
  <cols>
    <col min="1" max="10" width="15.7" customWidth="1"/>
  </cols>
  <sheetData>
    <row r="1" ht="37" customHeight="1" spans="1:10">
      <c r="A1" s="104" t="s">
        <v>1139</v>
      </c>
      <c r="B1" s="104"/>
      <c r="C1" s="104"/>
      <c r="D1" s="104"/>
      <c r="E1" s="104"/>
      <c r="F1" s="104"/>
      <c r="G1" s="104"/>
      <c r="H1" s="104"/>
      <c r="I1" s="104"/>
      <c r="J1" s="104"/>
    </row>
    <row r="2" ht="18.75" spans="1:10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ht="20" customHeight="1" spans="1:10">
      <c r="A3" s="106" t="s">
        <v>1140</v>
      </c>
      <c r="B3" s="107" t="s">
        <v>1141</v>
      </c>
      <c r="C3" s="107"/>
      <c r="D3" s="107"/>
      <c r="E3" s="107" t="s">
        <v>1142</v>
      </c>
      <c r="F3" s="107"/>
      <c r="G3" s="107"/>
      <c r="H3" s="107"/>
      <c r="I3" s="107"/>
      <c r="J3" s="107"/>
    </row>
    <row r="4" ht="20" customHeight="1" spans="1:10">
      <c r="A4" s="108"/>
      <c r="B4" s="109" t="s">
        <v>1143</v>
      </c>
      <c r="C4" s="110" t="s">
        <v>1144</v>
      </c>
      <c r="D4" s="111"/>
      <c r="E4" s="109" t="s">
        <v>1143</v>
      </c>
      <c r="F4" s="110" t="s">
        <v>1144</v>
      </c>
      <c r="G4" s="111"/>
      <c r="H4" s="111"/>
      <c r="I4" s="111"/>
      <c r="J4" s="187"/>
    </row>
    <row r="5" ht="20" customHeight="1" spans="1:10">
      <c r="A5" s="112"/>
      <c r="B5" s="113"/>
      <c r="C5" s="114" t="s">
        <v>1145</v>
      </c>
      <c r="D5" s="114" t="s">
        <v>1144</v>
      </c>
      <c r="E5" s="113"/>
      <c r="F5" s="114" t="s">
        <v>1145</v>
      </c>
      <c r="G5" s="114" t="s">
        <v>1146</v>
      </c>
      <c r="H5" s="114" t="s">
        <v>1147</v>
      </c>
      <c r="I5" s="114" t="s">
        <v>1148</v>
      </c>
      <c r="J5" s="114" t="s">
        <v>1149</v>
      </c>
    </row>
    <row r="6" spans="1:10">
      <c r="A6" s="115" t="s">
        <v>1150</v>
      </c>
      <c r="B6" s="116">
        <v>205537</v>
      </c>
      <c r="C6" s="116">
        <f>D6</f>
        <v>205537</v>
      </c>
      <c r="D6" s="116">
        <v>205537</v>
      </c>
      <c r="E6" s="116">
        <v>205520</v>
      </c>
      <c r="F6" s="116">
        <f>G6+H6+I6+J6</f>
        <v>205520</v>
      </c>
      <c r="G6" s="116">
        <v>205520</v>
      </c>
      <c r="H6" s="116"/>
      <c r="I6" s="116"/>
      <c r="J6" s="116"/>
    </row>
    <row r="15" ht="18" spans="1:10">
      <c r="A15" s="104" t="s">
        <v>1151</v>
      </c>
      <c r="B15" s="104"/>
      <c r="C15" s="104"/>
      <c r="D15" s="104"/>
      <c r="E15" s="104"/>
      <c r="F15" s="104"/>
      <c r="G15" s="104"/>
      <c r="H15" s="104"/>
      <c r="I15" s="104"/>
      <c r="J15" s="104"/>
    </row>
    <row r="16" ht="18.75" spans="1:10">
      <c r="A16" s="105"/>
      <c r="B16" s="105"/>
      <c r="C16" s="105"/>
      <c r="D16" s="105"/>
      <c r="E16" s="105"/>
      <c r="F16" s="105"/>
      <c r="G16" s="105"/>
      <c r="H16" s="105"/>
      <c r="I16" s="105"/>
      <c r="J16" s="105"/>
    </row>
    <row r="17" spans="1:10">
      <c r="A17" s="106" t="s">
        <v>1140</v>
      </c>
      <c r="B17" s="107" t="s">
        <v>1141</v>
      </c>
      <c r="C17" s="107"/>
      <c r="D17" s="107"/>
      <c r="E17" s="107" t="s">
        <v>1142</v>
      </c>
      <c r="F17" s="107"/>
      <c r="G17" s="107"/>
      <c r="H17" s="107"/>
      <c r="I17" s="107"/>
      <c r="J17" s="107"/>
    </row>
    <row r="18" spans="1:10">
      <c r="A18" s="108"/>
      <c r="B18" s="109" t="s">
        <v>1143</v>
      </c>
      <c r="C18" s="110" t="s">
        <v>1144</v>
      </c>
      <c r="D18" s="111"/>
      <c r="E18" s="109" t="s">
        <v>1143</v>
      </c>
      <c r="F18" s="110" t="s">
        <v>1144</v>
      </c>
      <c r="G18" s="111"/>
      <c r="H18" s="111"/>
      <c r="I18" s="111"/>
      <c r="J18" s="187"/>
    </row>
    <row r="19" ht="16.5" spans="1:10">
      <c r="A19" s="112"/>
      <c r="B19" s="113"/>
      <c r="C19" s="114" t="s">
        <v>1145</v>
      </c>
      <c r="D19" s="114" t="s">
        <v>1144</v>
      </c>
      <c r="E19" s="113"/>
      <c r="F19" s="114" t="s">
        <v>1145</v>
      </c>
      <c r="G19" s="114" t="s">
        <v>1146</v>
      </c>
      <c r="H19" s="114" t="s">
        <v>1147</v>
      </c>
      <c r="I19" s="114" t="s">
        <v>1148</v>
      </c>
      <c r="J19" s="114" t="s">
        <v>1149</v>
      </c>
    </row>
    <row r="20" spans="1:10">
      <c r="A20" s="115" t="s">
        <v>1150</v>
      </c>
      <c r="B20" s="116">
        <v>212018</v>
      </c>
      <c r="C20" s="116">
        <f>D20</f>
        <v>212018</v>
      </c>
      <c r="D20" s="116">
        <v>212018</v>
      </c>
      <c r="E20" s="116">
        <v>211995</v>
      </c>
      <c r="F20" s="116">
        <f>G20+H20+I20+J20</f>
        <v>211995</v>
      </c>
      <c r="G20" s="116">
        <v>211995</v>
      </c>
      <c r="H20" s="116"/>
      <c r="I20" s="116"/>
      <c r="J20" s="116"/>
    </row>
  </sheetData>
  <mergeCells count="16">
    <mergeCell ref="A1:J1"/>
    <mergeCell ref="B3:D3"/>
    <mergeCell ref="E3:J3"/>
    <mergeCell ref="C4:D4"/>
    <mergeCell ref="F4:J4"/>
    <mergeCell ref="A15:J15"/>
    <mergeCell ref="B17:D17"/>
    <mergeCell ref="E17:J17"/>
    <mergeCell ref="C18:D18"/>
    <mergeCell ref="F18:J18"/>
    <mergeCell ref="A3:A5"/>
    <mergeCell ref="A17:A19"/>
    <mergeCell ref="B4:B5"/>
    <mergeCell ref="B18:B19"/>
    <mergeCell ref="E4:E5"/>
    <mergeCell ref="E18:E19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7"/>
  <sheetViews>
    <sheetView zoomScale="90" zoomScaleNormal="90" workbookViewId="0">
      <selection activeCell="C23" sqref="C23"/>
    </sheetView>
  </sheetViews>
  <sheetFormatPr defaultColWidth="9" defaultRowHeight="24" customHeight="1"/>
  <cols>
    <col min="1" max="1" width="41.125" style="165" customWidth="1"/>
    <col min="2" max="2" width="17.375" style="166" customWidth="1"/>
    <col min="3" max="3" width="41.75" style="166" customWidth="1"/>
    <col min="4" max="4" width="19.875" style="166" customWidth="1"/>
    <col min="5" max="243" width="9" style="167" customWidth="1"/>
    <col min="244" max="16384" width="9" style="156"/>
  </cols>
  <sheetData>
    <row r="1" ht="19" customHeight="1" spans="1:1">
      <c r="A1" s="168"/>
    </row>
    <row r="2" ht="41.25" customHeight="1" spans="1:4">
      <c r="A2" s="169" t="s">
        <v>1152</v>
      </c>
      <c r="B2" s="170"/>
      <c r="C2" s="170"/>
      <c r="D2" s="170"/>
    </row>
    <row r="3" customHeight="1" spans="1:4">
      <c r="A3" s="171" t="s">
        <v>1153</v>
      </c>
      <c r="B3" s="171"/>
      <c r="C3" s="171"/>
      <c r="D3" s="171"/>
    </row>
    <row r="4" s="163" customFormat="1" customHeight="1" spans="1:4">
      <c r="A4" s="172" t="s">
        <v>1154</v>
      </c>
      <c r="B4" s="173" t="s">
        <v>100</v>
      </c>
      <c r="C4" s="173" t="s">
        <v>1155</v>
      </c>
      <c r="D4" s="173" t="s">
        <v>100</v>
      </c>
    </row>
    <row r="5" s="163" customFormat="1" customHeight="1" spans="1:4">
      <c r="A5" s="172"/>
      <c r="B5" s="174"/>
      <c r="C5" s="174"/>
      <c r="D5" s="174"/>
    </row>
    <row r="6" s="163" customFormat="1" customHeight="1" spans="1:4">
      <c r="A6" s="172"/>
      <c r="B6" s="175"/>
      <c r="C6" s="175"/>
      <c r="D6" s="175"/>
    </row>
    <row r="7" s="163" customFormat="1" ht="30" customHeight="1" spans="1:4">
      <c r="A7" s="172" t="s">
        <v>1156</v>
      </c>
      <c r="B7" s="176">
        <f>SUM(B8:B12)</f>
        <v>61630</v>
      </c>
      <c r="C7" s="172" t="s">
        <v>1157</v>
      </c>
      <c r="D7" s="176">
        <f>D8+D12+D14+D17</f>
        <v>61630</v>
      </c>
    </row>
    <row r="8" ht="30" customHeight="1" spans="1:5">
      <c r="A8" s="141" t="s">
        <v>1158</v>
      </c>
      <c r="B8" s="134">
        <v>340</v>
      </c>
      <c r="C8" s="177" t="s">
        <v>1159</v>
      </c>
      <c r="D8" s="134">
        <f>D9+D10+D11</f>
        <v>25865</v>
      </c>
      <c r="E8" s="184"/>
    </row>
    <row r="9" s="164" customFormat="1" ht="30" customHeight="1" spans="1:243">
      <c r="A9" s="141" t="s">
        <v>1160</v>
      </c>
      <c r="B9" s="176">
        <v>565</v>
      </c>
      <c r="C9" s="178" t="s">
        <v>1161</v>
      </c>
      <c r="D9" s="176">
        <f>'13会同县政府性基金支出表'!C7</f>
        <v>340</v>
      </c>
      <c r="E9" s="185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  <c r="CP9" s="186"/>
      <c r="CQ9" s="186"/>
      <c r="CR9" s="186"/>
      <c r="CS9" s="186"/>
      <c r="CT9" s="186"/>
      <c r="CU9" s="186"/>
      <c r="CV9" s="186"/>
      <c r="CW9" s="186"/>
      <c r="CX9" s="186"/>
      <c r="CY9" s="186"/>
      <c r="CZ9" s="186"/>
      <c r="DA9" s="186"/>
      <c r="DB9" s="186"/>
      <c r="DC9" s="186"/>
      <c r="DD9" s="186"/>
      <c r="DE9" s="186"/>
      <c r="DF9" s="186"/>
      <c r="DG9" s="186"/>
      <c r="DH9" s="186"/>
      <c r="DI9" s="186"/>
      <c r="DJ9" s="186"/>
      <c r="DK9" s="186"/>
      <c r="DL9" s="186"/>
      <c r="DM9" s="186"/>
      <c r="DN9" s="186"/>
      <c r="DO9" s="186"/>
      <c r="DP9" s="186"/>
      <c r="DQ9" s="186"/>
      <c r="DR9" s="186"/>
      <c r="DS9" s="186"/>
      <c r="DT9" s="186"/>
      <c r="DU9" s="186"/>
      <c r="DV9" s="186"/>
      <c r="DW9" s="186"/>
      <c r="DX9" s="186"/>
      <c r="DY9" s="186"/>
      <c r="DZ9" s="186"/>
      <c r="EA9" s="186"/>
      <c r="EB9" s="186"/>
      <c r="EC9" s="186"/>
      <c r="ED9" s="186"/>
      <c r="EE9" s="186"/>
      <c r="EF9" s="186"/>
      <c r="EG9" s="186"/>
      <c r="EH9" s="186"/>
      <c r="EI9" s="186"/>
      <c r="EJ9" s="186"/>
      <c r="EK9" s="186"/>
      <c r="EL9" s="186"/>
      <c r="EM9" s="186"/>
      <c r="EN9" s="186"/>
      <c r="EO9" s="186"/>
      <c r="EP9" s="186"/>
      <c r="EQ9" s="186"/>
      <c r="ER9" s="186"/>
      <c r="ES9" s="186"/>
      <c r="ET9" s="186"/>
      <c r="EU9" s="186"/>
      <c r="EV9" s="186"/>
      <c r="EW9" s="186"/>
      <c r="EX9" s="186"/>
      <c r="EY9" s="186"/>
      <c r="EZ9" s="186"/>
      <c r="FA9" s="186"/>
      <c r="FB9" s="186"/>
      <c r="FC9" s="186"/>
      <c r="FD9" s="186"/>
      <c r="FE9" s="186"/>
      <c r="FF9" s="186"/>
      <c r="FG9" s="186"/>
      <c r="FH9" s="186"/>
      <c r="FI9" s="186"/>
      <c r="FJ9" s="186"/>
      <c r="FK9" s="186"/>
      <c r="FL9" s="186"/>
      <c r="FM9" s="186"/>
      <c r="FN9" s="186"/>
      <c r="FO9" s="186"/>
      <c r="FP9" s="186"/>
      <c r="FQ9" s="186"/>
      <c r="FR9" s="186"/>
      <c r="FS9" s="186"/>
      <c r="FT9" s="186"/>
      <c r="FU9" s="186"/>
      <c r="FV9" s="186"/>
      <c r="FW9" s="186"/>
      <c r="FX9" s="186"/>
      <c r="FY9" s="186"/>
      <c r="FZ9" s="186"/>
      <c r="GA9" s="186"/>
      <c r="GB9" s="186"/>
      <c r="GC9" s="186"/>
      <c r="GD9" s="186"/>
      <c r="GE9" s="186"/>
      <c r="GF9" s="186"/>
      <c r="GG9" s="186"/>
      <c r="GH9" s="186"/>
      <c r="GI9" s="186"/>
      <c r="GJ9" s="186"/>
      <c r="GK9" s="186"/>
      <c r="GL9" s="186"/>
      <c r="GM9" s="186"/>
      <c r="GN9" s="186"/>
      <c r="GO9" s="186"/>
      <c r="GP9" s="186"/>
      <c r="GQ9" s="186"/>
      <c r="GR9" s="186"/>
      <c r="GS9" s="186"/>
      <c r="GT9" s="186"/>
      <c r="GU9" s="186"/>
      <c r="GV9" s="186"/>
      <c r="GW9" s="186"/>
      <c r="GX9" s="186"/>
      <c r="GY9" s="186"/>
      <c r="GZ9" s="186"/>
      <c r="HA9" s="186"/>
      <c r="HB9" s="186"/>
      <c r="HC9" s="186"/>
      <c r="HD9" s="186"/>
      <c r="HE9" s="186"/>
      <c r="HF9" s="186"/>
      <c r="HG9" s="186"/>
      <c r="HH9" s="186"/>
      <c r="HI9" s="186"/>
      <c r="HJ9" s="186"/>
      <c r="HK9" s="186"/>
      <c r="HL9" s="186"/>
      <c r="HM9" s="186"/>
      <c r="HN9" s="186"/>
      <c r="HO9" s="186"/>
      <c r="HP9" s="186"/>
      <c r="HQ9" s="186"/>
      <c r="HR9" s="186"/>
      <c r="HS9" s="186"/>
      <c r="HT9" s="186"/>
      <c r="HU9" s="186"/>
      <c r="HV9" s="186"/>
      <c r="HW9" s="186"/>
      <c r="HX9" s="186"/>
      <c r="HY9" s="186"/>
      <c r="HZ9" s="186"/>
      <c r="IA9" s="186"/>
      <c r="IB9" s="186"/>
      <c r="IC9" s="186"/>
      <c r="ID9" s="186"/>
      <c r="IE9" s="186"/>
      <c r="IF9" s="186"/>
      <c r="IG9" s="186"/>
      <c r="IH9" s="186"/>
      <c r="II9" s="186"/>
    </row>
    <row r="10" s="164" customFormat="1" ht="30" customHeight="1" spans="1:243">
      <c r="A10" s="179" t="s">
        <v>1162</v>
      </c>
      <c r="B10" s="180">
        <v>25</v>
      </c>
      <c r="C10" s="178" t="s">
        <v>1163</v>
      </c>
      <c r="D10" s="176">
        <f>'13会同县政府性基金支出表'!C11</f>
        <v>565</v>
      </c>
      <c r="E10" s="185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186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  <c r="CP10" s="186"/>
      <c r="CQ10" s="186"/>
      <c r="CR10" s="186"/>
      <c r="CS10" s="186"/>
      <c r="CT10" s="186"/>
      <c r="CU10" s="186"/>
      <c r="CV10" s="186"/>
      <c r="CW10" s="186"/>
      <c r="CX10" s="186"/>
      <c r="CY10" s="186"/>
      <c r="CZ10" s="186"/>
      <c r="DA10" s="186"/>
      <c r="DB10" s="186"/>
      <c r="DC10" s="186"/>
      <c r="DD10" s="186"/>
      <c r="DE10" s="186"/>
      <c r="DF10" s="186"/>
      <c r="DG10" s="186"/>
      <c r="DH10" s="186"/>
      <c r="DI10" s="186"/>
      <c r="DJ10" s="186"/>
      <c r="DK10" s="186"/>
      <c r="DL10" s="186"/>
      <c r="DM10" s="186"/>
      <c r="DN10" s="186"/>
      <c r="DO10" s="186"/>
      <c r="DP10" s="186"/>
      <c r="DQ10" s="186"/>
      <c r="DR10" s="186"/>
      <c r="DS10" s="186"/>
      <c r="DT10" s="186"/>
      <c r="DU10" s="186"/>
      <c r="DV10" s="186"/>
      <c r="DW10" s="186"/>
      <c r="DX10" s="186"/>
      <c r="DY10" s="186"/>
      <c r="DZ10" s="186"/>
      <c r="EA10" s="186"/>
      <c r="EB10" s="186"/>
      <c r="EC10" s="186"/>
      <c r="ED10" s="186"/>
      <c r="EE10" s="186"/>
      <c r="EF10" s="186"/>
      <c r="EG10" s="186"/>
      <c r="EH10" s="186"/>
      <c r="EI10" s="186"/>
      <c r="EJ10" s="186"/>
      <c r="EK10" s="186"/>
      <c r="EL10" s="186"/>
      <c r="EM10" s="186"/>
      <c r="EN10" s="186"/>
      <c r="EO10" s="186"/>
      <c r="EP10" s="186"/>
      <c r="EQ10" s="186"/>
      <c r="ER10" s="186"/>
      <c r="ES10" s="186"/>
      <c r="ET10" s="186"/>
      <c r="EU10" s="186"/>
      <c r="EV10" s="186"/>
      <c r="EW10" s="186"/>
      <c r="EX10" s="186"/>
      <c r="EY10" s="186"/>
      <c r="EZ10" s="186"/>
      <c r="FA10" s="186"/>
      <c r="FB10" s="186"/>
      <c r="FC10" s="186"/>
      <c r="FD10" s="186"/>
      <c r="FE10" s="186"/>
      <c r="FF10" s="186"/>
      <c r="FG10" s="186"/>
      <c r="FH10" s="186"/>
      <c r="FI10" s="186"/>
      <c r="FJ10" s="186"/>
      <c r="FK10" s="186"/>
      <c r="FL10" s="186"/>
      <c r="FM10" s="186"/>
      <c r="FN10" s="186"/>
      <c r="FO10" s="186"/>
      <c r="FP10" s="186"/>
      <c r="FQ10" s="186"/>
      <c r="FR10" s="186"/>
      <c r="FS10" s="186"/>
      <c r="FT10" s="186"/>
      <c r="FU10" s="186"/>
      <c r="FV10" s="186"/>
      <c r="FW10" s="186"/>
      <c r="FX10" s="186"/>
      <c r="FY10" s="186"/>
      <c r="FZ10" s="186"/>
      <c r="GA10" s="186"/>
      <c r="GB10" s="186"/>
      <c r="GC10" s="186"/>
      <c r="GD10" s="186"/>
      <c r="GE10" s="186"/>
      <c r="GF10" s="186"/>
      <c r="GG10" s="186"/>
      <c r="GH10" s="186"/>
      <c r="GI10" s="186"/>
      <c r="GJ10" s="186"/>
      <c r="GK10" s="186"/>
      <c r="GL10" s="186"/>
      <c r="GM10" s="186"/>
      <c r="GN10" s="186"/>
      <c r="GO10" s="186"/>
      <c r="GP10" s="186"/>
      <c r="GQ10" s="186"/>
      <c r="GR10" s="186"/>
      <c r="GS10" s="186"/>
      <c r="GT10" s="186"/>
      <c r="GU10" s="186"/>
      <c r="GV10" s="186"/>
      <c r="GW10" s="186"/>
      <c r="GX10" s="186"/>
      <c r="GY10" s="186"/>
      <c r="GZ10" s="186"/>
      <c r="HA10" s="186"/>
      <c r="HB10" s="186"/>
      <c r="HC10" s="186"/>
      <c r="HD10" s="186"/>
      <c r="HE10" s="186"/>
      <c r="HF10" s="186"/>
      <c r="HG10" s="186"/>
      <c r="HH10" s="186"/>
      <c r="HI10" s="186"/>
      <c r="HJ10" s="186"/>
      <c r="HK10" s="186"/>
      <c r="HL10" s="186"/>
      <c r="HM10" s="186"/>
      <c r="HN10" s="186"/>
      <c r="HO10" s="186"/>
      <c r="HP10" s="186"/>
      <c r="HQ10" s="186"/>
      <c r="HR10" s="186"/>
      <c r="HS10" s="186"/>
      <c r="HT10" s="186"/>
      <c r="HU10" s="186"/>
      <c r="HV10" s="186"/>
      <c r="HW10" s="186"/>
      <c r="HX10" s="186"/>
      <c r="HY10" s="186"/>
      <c r="HZ10" s="186"/>
      <c r="IA10" s="186"/>
      <c r="IB10" s="186"/>
      <c r="IC10" s="186"/>
      <c r="ID10" s="186"/>
      <c r="IE10" s="186"/>
      <c r="IF10" s="186"/>
      <c r="IG10" s="186"/>
      <c r="IH10" s="186"/>
      <c r="II10" s="186"/>
    </row>
    <row r="11" ht="30" customHeight="1" spans="1:5">
      <c r="A11" s="141" t="s">
        <v>1164</v>
      </c>
      <c r="B11" s="176">
        <v>50700</v>
      </c>
      <c r="C11" s="178" t="s">
        <v>1165</v>
      </c>
      <c r="D11" s="176">
        <f>'13会同县政府性基金支出表'!C19</f>
        <v>24960</v>
      </c>
      <c r="E11" s="184"/>
    </row>
    <row r="12" ht="30" customHeight="1" spans="1:4">
      <c r="A12" s="181" t="s">
        <v>1166</v>
      </c>
      <c r="B12" s="176">
        <v>10000</v>
      </c>
      <c r="C12" s="178" t="s">
        <v>1167</v>
      </c>
      <c r="D12" s="176">
        <f>D13</f>
        <v>25</v>
      </c>
    </row>
    <row r="13" ht="30" customHeight="1" spans="1:4">
      <c r="A13" s="182"/>
      <c r="B13" s="183"/>
      <c r="C13" s="178" t="s">
        <v>1168</v>
      </c>
      <c r="D13" s="176">
        <f>'13会同县政府性基金支出表'!C28</f>
        <v>25</v>
      </c>
    </row>
    <row r="14" ht="30" customHeight="1" spans="1:4">
      <c r="A14" s="182"/>
      <c r="B14" s="183"/>
      <c r="C14" s="178" t="s">
        <v>1169</v>
      </c>
      <c r="D14" s="176">
        <f>SUM(D15:D16)</f>
        <v>10160</v>
      </c>
    </row>
    <row r="15" ht="30" customHeight="1" spans="1:4">
      <c r="A15" s="182"/>
      <c r="B15" s="183"/>
      <c r="C15" s="178" t="s">
        <v>1170</v>
      </c>
      <c r="D15" s="176">
        <v>6160</v>
      </c>
    </row>
    <row r="16" ht="30" customHeight="1" spans="1:4">
      <c r="A16" s="182"/>
      <c r="B16" s="183"/>
      <c r="C16" s="178" t="s">
        <v>1171</v>
      </c>
      <c r="D16" s="176">
        <v>4000</v>
      </c>
    </row>
    <row r="17" customHeight="1" spans="1:4">
      <c r="A17" s="182"/>
      <c r="B17" s="183"/>
      <c r="C17" s="178" t="s">
        <v>1172</v>
      </c>
      <c r="D17" s="176">
        <f>'13会同县政府性基金支出表'!C33</f>
        <v>25580</v>
      </c>
    </row>
  </sheetData>
  <mergeCells count="6">
    <mergeCell ref="A2:D2"/>
    <mergeCell ref="A3:D3"/>
    <mergeCell ref="A4:A6"/>
    <mergeCell ref="B4:B6"/>
    <mergeCell ref="C4:C6"/>
    <mergeCell ref="D4:D6"/>
  </mergeCells>
  <pageMargins left="0.708333333333333" right="0.708333333333333" top="0.751388888888889" bottom="0.590277777777778" header="0.310416666666667" footer="0.310416666666667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Zeros="0" workbookViewId="0">
      <selection activeCell="B17" sqref="B17"/>
    </sheetView>
  </sheetViews>
  <sheetFormatPr defaultColWidth="9" defaultRowHeight="15.75" outlineLevelCol="2"/>
  <cols>
    <col min="1" max="1" width="37.875" style="156" customWidth="1"/>
    <col min="2" max="2" width="32.25" style="156" customWidth="1"/>
    <col min="3" max="3" width="37.25" style="156" customWidth="1"/>
    <col min="4" max="16384" width="9" style="156"/>
  </cols>
  <sheetData>
    <row r="1" ht="17" customHeight="1"/>
    <row r="2" ht="42" customHeight="1" spans="1:3">
      <c r="A2" s="157" t="s">
        <v>1173</v>
      </c>
      <c r="B2" s="120"/>
      <c r="C2" s="120"/>
    </row>
    <row r="3" ht="28.5" customHeight="1" spans="1:3">
      <c r="A3" s="121" t="s">
        <v>1174</v>
      </c>
      <c r="B3" s="121"/>
      <c r="C3" s="121"/>
    </row>
    <row r="4" ht="36" customHeight="1" spans="1:3">
      <c r="A4" s="122" t="s">
        <v>1175</v>
      </c>
      <c r="B4" s="122" t="s">
        <v>1176</v>
      </c>
      <c r="C4" s="122" t="s">
        <v>50</v>
      </c>
    </row>
    <row r="5" ht="36" customHeight="1" spans="1:3">
      <c r="A5" s="122" t="s">
        <v>1177</v>
      </c>
      <c r="B5" s="134">
        <f>SUM(B6:B10)</f>
        <v>61630</v>
      </c>
      <c r="C5" s="158"/>
    </row>
    <row r="6" ht="39.75" customHeight="1" spans="1:3">
      <c r="A6" s="159" t="s">
        <v>1158</v>
      </c>
      <c r="B6" s="138">
        <v>340</v>
      </c>
      <c r="C6" s="126" t="s">
        <v>1178</v>
      </c>
    </row>
    <row r="7" ht="39" customHeight="1" spans="1:3">
      <c r="A7" s="159" t="s">
        <v>1160</v>
      </c>
      <c r="B7" s="148">
        <v>565</v>
      </c>
      <c r="C7" s="126" t="s">
        <v>1179</v>
      </c>
    </row>
    <row r="8" ht="38.25" customHeight="1" spans="1:3">
      <c r="A8" s="159" t="s">
        <v>1162</v>
      </c>
      <c r="B8" s="148">
        <v>25</v>
      </c>
      <c r="C8" s="158"/>
    </row>
    <row r="9" ht="40.5" customHeight="1" spans="1:3">
      <c r="A9" s="159" t="s">
        <v>1164</v>
      </c>
      <c r="B9" s="148">
        <v>50700</v>
      </c>
      <c r="C9" s="128" t="s">
        <v>1180</v>
      </c>
    </row>
    <row r="10" ht="40.5" customHeight="1" spans="1:3">
      <c r="A10" s="160" t="s">
        <v>1166</v>
      </c>
      <c r="B10" s="161">
        <v>10000</v>
      </c>
      <c r="C10" s="162"/>
    </row>
    <row r="11" ht="23.25" customHeight="1"/>
    <row r="12" ht="22.5" customHeight="1"/>
  </sheetData>
  <mergeCells count="2">
    <mergeCell ref="A2:C2"/>
    <mergeCell ref="A3:C3"/>
  </mergeCells>
  <printOptions horizontalCentered="1"/>
  <pageMargins left="0.39" right="0" top="0.79" bottom="0.39" header="0.16" footer="0.1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zoomScale="80" zoomScaleNormal="80" workbookViewId="0">
      <selection activeCell="E31" sqref="E31"/>
    </sheetView>
  </sheetViews>
  <sheetFormatPr defaultColWidth="9" defaultRowHeight="15.75" outlineLevelCol="4"/>
  <cols>
    <col min="1" max="1" width="38.375" style="129" customWidth="1"/>
    <col min="2" max="2" width="12.25" style="129" customWidth="1"/>
    <col min="3" max="3" width="10.25" style="129" customWidth="1"/>
    <col min="4" max="4" width="27.875" style="129" customWidth="1"/>
    <col min="5" max="16384" width="9" style="129"/>
  </cols>
  <sheetData>
    <row r="1" ht="18" customHeight="1"/>
    <row r="2" ht="29" customHeight="1" spans="1:4">
      <c r="A2" s="130" t="s">
        <v>1181</v>
      </c>
      <c r="B2" s="131"/>
      <c r="C2" s="131"/>
      <c r="D2" s="131"/>
    </row>
    <row r="3" ht="17" customHeight="1" spans="1:4">
      <c r="A3" s="132" t="s">
        <v>1182</v>
      </c>
      <c r="B3" s="132"/>
      <c r="C3" s="132"/>
      <c r="D3" s="132"/>
    </row>
    <row r="4" ht="34" customHeight="1" spans="1:4">
      <c r="A4" s="133" t="s">
        <v>1183</v>
      </c>
      <c r="B4" s="133" t="s">
        <v>1184</v>
      </c>
      <c r="C4" s="133" t="s">
        <v>1185</v>
      </c>
      <c r="D4" s="133" t="s">
        <v>50</v>
      </c>
    </row>
    <row r="5" ht="21" customHeight="1" spans="1:4">
      <c r="A5" s="133" t="s">
        <v>1177</v>
      </c>
      <c r="B5" s="133"/>
      <c r="C5" s="134">
        <f>C6+C28+C30+C33</f>
        <v>61630</v>
      </c>
      <c r="D5" s="135"/>
    </row>
    <row r="6" ht="21" customHeight="1" spans="1:4">
      <c r="A6" s="133" t="s">
        <v>1159</v>
      </c>
      <c r="B6" s="133"/>
      <c r="C6" s="134">
        <f>C7+C11+C19</f>
        <v>25865</v>
      </c>
      <c r="D6" s="135"/>
    </row>
    <row r="7" ht="27" customHeight="1" spans="1:4">
      <c r="A7" s="136" t="s">
        <v>1186</v>
      </c>
      <c r="B7" s="137" t="s">
        <v>1187</v>
      </c>
      <c r="C7" s="138">
        <f>SUM(C8:C10)</f>
        <v>340</v>
      </c>
      <c r="D7" s="139"/>
    </row>
    <row r="8" ht="21" spans="1:4">
      <c r="A8" s="140" t="s">
        <v>1188</v>
      </c>
      <c r="B8" s="137" t="s">
        <v>1187</v>
      </c>
      <c r="C8" s="138">
        <v>310</v>
      </c>
      <c r="D8" s="139" t="s">
        <v>1189</v>
      </c>
    </row>
    <row r="9" ht="21" spans="1:4">
      <c r="A9" s="141" t="s">
        <v>1190</v>
      </c>
      <c r="B9" s="137" t="s">
        <v>1187</v>
      </c>
      <c r="C9" s="134">
        <v>30</v>
      </c>
      <c r="D9" s="142" t="s">
        <v>1191</v>
      </c>
    </row>
    <row r="10" ht="31.5" spans="1:4">
      <c r="A10" s="141" t="s">
        <v>1192</v>
      </c>
      <c r="B10" s="137" t="s">
        <v>1187</v>
      </c>
      <c r="C10" s="138"/>
      <c r="D10" s="135"/>
    </row>
    <row r="11" ht="27" customHeight="1" spans="1:4">
      <c r="A11" s="143" t="s">
        <v>1193</v>
      </c>
      <c r="B11" s="137" t="s">
        <v>1187</v>
      </c>
      <c r="C11" s="144">
        <f>C12+C15+C18</f>
        <v>565</v>
      </c>
      <c r="D11" s="135"/>
    </row>
    <row r="12" spans="1:4">
      <c r="A12" s="141" t="s">
        <v>1194</v>
      </c>
      <c r="B12" s="137" t="s">
        <v>1187</v>
      </c>
      <c r="C12" s="138">
        <v>340</v>
      </c>
      <c r="D12" s="135"/>
    </row>
    <row r="13" spans="1:4">
      <c r="A13" s="141" t="s">
        <v>1195</v>
      </c>
      <c r="B13" s="137"/>
      <c r="C13" s="138">
        <v>260</v>
      </c>
      <c r="D13" s="135" t="s">
        <v>1196</v>
      </c>
    </row>
    <row r="14" spans="1:4">
      <c r="A14" s="141" t="s">
        <v>1197</v>
      </c>
      <c r="B14" s="137"/>
      <c r="C14" s="138">
        <v>80</v>
      </c>
      <c r="D14" s="135" t="s">
        <v>1198</v>
      </c>
    </row>
    <row r="15" spans="1:4">
      <c r="A15" s="141" t="s">
        <v>1199</v>
      </c>
      <c r="B15" s="137" t="s">
        <v>1187</v>
      </c>
      <c r="C15" s="138">
        <f>SUM(C16:C17)</f>
        <v>120</v>
      </c>
      <c r="D15" s="135"/>
    </row>
    <row r="16" spans="1:4">
      <c r="A16" s="145" t="s">
        <v>1200</v>
      </c>
      <c r="B16" s="137" t="s">
        <v>1187</v>
      </c>
      <c r="C16" s="138">
        <v>0</v>
      </c>
      <c r="D16" s="135" t="s">
        <v>1201</v>
      </c>
    </row>
    <row r="17" spans="1:4">
      <c r="A17" s="145" t="s">
        <v>1202</v>
      </c>
      <c r="B17" s="137" t="s">
        <v>1187</v>
      </c>
      <c r="C17" s="138">
        <v>120</v>
      </c>
      <c r="D17" s="135" t="s">
        <v>1203</v>
      </c>
    </row>
    <row r="18" spans="1:4">
      <c r="A18" s="141" t="s">
        <v>1204</v>
      </c>
      <c r="B18" s="137" t="s">
        <v>1187</v>
      </c>
      <c r="C18" s="138">
        <v>105</v>
      </c>
      <c r="D18" s="135"/>
    </row>
    <row r="19" ht="26" customHeight="1" spans="1:4">
      <c r="A19" s="146" t="s">
        <v>1205</v>
      </c>
      <c r="B19" s="137" t="s">
        <v>1187</v>
      </c>
      <c r="C19" s="138">
        <f>SUM(C20:C26)</f>
        <v>24960</v>
      </c>
      <c r="D19" s="135"/>
    </row>
    <row r="20" spans="1:4">
      <c r="A20" s="147" t="s">
        <v>1206</v>
      </c>
      <c r="B20" s="137" t="s">
        <v>1187</v>
      </c>
      <c r="C20" s="148">
        <v>8000</v>
      </c>
      <c r="D20" s="135"/>
    </row>
    <row r="21" spans="1:4">
      <c r="A21" s="147" t="s">
        <v>1207</v>
      </c>
      <c r="B21" s="137" t="s">
        <v>1187</v>
      </c>
      <c r="C21" s="148">
        <v>8000</v>
      </c>
      <c r="D21" s="135"/>
    </row>
    <row r="22" spans="1:4">
      <c r="A22" s="147" t="s">
        <v>1208</v>
      </c>
      <c r="B22" s="137" t="s">
        <v>1187</v>
      </c>
      <c r="C22" s="148">
        <v>1200</v>
      </c>
      <c r="D22" s="135"/>
    </row>
    <row r="23" ht="42" spans="1:4">
      <c r="A23" s="147" t="s">
        <v>1209</v>
      </c>
      <c r="B23" s="137" t="s">
        <v>1187</v>
      </c>
      <c r="C23" s="148">
        <v>4100</v>
      </c>
      <c r="D23" s="135" t="s">
        <v>1210</v>
      </c>
    </row>
    <row r="24" ht="28.5" spans="1:4">
      <c r="A24" s="147" t="s">
        <v>1211</v>
      </c>
      <c r="B24" s="137" t="s">
        <v>1212</v>
      </c>
      <c r="C24" s="148">
        <v>1000</v>
      </c>
      <c r="D24" s="135"/>
    </row>
    <row r="25" spans="1:4">
      <c r="A25" s="149" t="s">
        <v>1213</v>
      </c>
      <c r="B25" s="137" t="s">
        <v>1187</v>
      </c>
      <c r="C25" s="148">
        <v>200</v>
      </c>
      <c r="D25" s="135"/>
    </row>
    <row r="26" ht="28.5" spans="1:4">
      <c r="A26" s="150" t="s">
        <v>1214</v>
      </c>
      <c r="B26" s="137" t="s">
        <v>1187</v>
      </c>
      <c r="C26" s="148">
        <v>2460</v>
      </c>
      <c r="D26" s="135"/>
    </row>
    <row r="27" ht="27" customHeight="1" spans="1:4">
      <c r="A27" s="151" t="s">
        <v>1167</v>
      </c>
      <c r="B27" s="137"/>
      <c r="C27" s="138">
        <v>25</v>
      </c>
      <c r="D27" s="135"/>
    </row>
    <row r="28" ht="27" customHeight="1" spans="1:4">
      <c r="A28" s="146" t="s">
        <v>1215</v>
      </c>
      <c r="B28" s="137" t="s">
        <v>1096</v>
      </c>
      <c r="C28" s="138">
        <v>25</v>
      </c>
      <c r="D28" s="135"/>
    </row>
    <row r="29" ht="31.5" spans="1:4">
      <c r="A29" s="141" t="s">
        <v>1216</v>
      </c>
      <c r="B29" s="137"/>
      <c r="C29" s="138">
        <v>25</v>
      </c>
      <c r="D29" s="135"/>
    </row>
    <row r="30" ht="31.5" spans="1:4">
      <c r="A30" s="152" t="s">
        <v>1169</v>
      </c>
      <c r="B30" s="133" t="s">
        <v>1088</v>
      </c>
      <c r="C30" s="138">
        <f>SUM(C31:C32)</f>
        <v>10160</v>
      </c>
      <c r="D30" s="135"/>
    </row>
    <row r="31" ht="31.5" spans="1:4">
      <c r="A31" s="153" t="s">
        <v>1217</v>
      </c>
      <c r="B31" s="133" t="s">
        <v>1088</v>
      </c>
      <c r="C31" s="138">
        <v>6160</v>
      </c>
      <c r="D31" s="135"/>
    </row>
    <row r="32" ht="31.5" spans="1:4">
      <c r="A32" s="154" t="s">
        <v>1218</v>
      </c>
      <c r="B32" s="133" t="s">
        <v>1088</v>
      </c>
      <c r="C32" s="138">
        <v>4000</v>
      </c>
      <c r="D32" s="135"/>
    </row>
    <row r="33" ht="24" customHeight="1" spans="1:5">
      <c r="A33" s="133" t="s">
        <v>1172</v>
      </c>
      <c r="B33" s="137" t="s">
        <v>1092</v>
      </c>
      <c r="C33" s="138">
        <v>25580</v>
      </c>
      <c r="D33" s="135"/>
      <c r="E33" s="155"/>
    </row>
  </sheetData>
  <mergeCells count="2">
    <mergeCell ref="A2:D2"/>
    <mergeCell ref="A3:D3"/>
  </mergeCells>
  <pageMargins left="0.629861111111111" right="0.196527777777778" top="0.747916666666667" bottom="0.393055555555556" header="0.310416666666667" footer="0.310416666666667"/>
  <pageSetup paperSize="9" fitToWidth="0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D23" sqref="D23"/>
    </sheetView>
  </sheetViews>
  <sheetFormatPr defaultColWidth="9" defaultRowHeight="15.75" outlineLevelCol="4"/>
  <cols>
    <col min="1" max="1" width="38.375" style="129" customWidth="1"/>
    <col min="2" max="2" width="12.25" style="129" customWidth="1"/>
    <col min="3" max="3" width="10.25" style="129" customWidth="1"/>
    <col min="4" max="4" width="27.875" style="129" customWidth="1"/>
    <col min="5" max="16384" width="9" style="129"/>
  </cols>
  <sheetData>
    <row r="1" ht="18" customHeight="1"/>
    <row r="2" ht="29" customHeight="1" spans="1:4">
      <c r="A2" s="130" t="s">
        <v>1219</v>
      </c>
      <c r="B2" s="131"/>
      <c r="C2" s="131"/>
      <c r="D2" s="131"/>
    </row>
    <row r="3" ht="17" customHeight="1" spans="1:4">
      <c r="A3" s="132" t="s">
        <v>1182</v>
      </c>
      <c r="B3" s="132"/>
      <c r="C3" s="132"/>
      <c r="D3" s="132"/>
    </row>
    <row r="4" ht="34" customHeight="1" spans="1:4">
      <c r="A4" s="133" t="s">
        <v>1183</v>
      </c>
      <c r="B4" s="133" t="s">
        <v>1184</v>
      </c>
      <c r="C4" s="133" t="s">
        <v>1185</v>
      </c>
      <c r="D4" s="133" t="s">
        <v>50</v>
      </c>
    </row>
    <row r="5" ht="21" customHeight="1" spans="1:4">
      <c r="A5" s="133" t="s">
        <v>1177</v>
      </c>
      <c r="B5" s="133"/>
      <c r="C5" s="134">
        <f>C6+C28+C30+C33</f>
        <v>61630</v>
      </c>
      <c r="D5" s="135"/>
    </row>
    <row r="6" ht="21" customHeight="1" spans="1:4">
      <c r="A6" s="133" t="s">
        <v>1159</v>
      </c>
      <c r="B6" s="133"/>
      <c r="C6" s="134">
        <f>C7+C11+C19</f>
        <v>25865</v>
      </c>
      <c r="D6" s="135"/>
    </row>
    <row r="7" ht="27" customHeight="1" spans="1:4">
      <c r="A7" s="136" t="s">
        <v>1186</v>
      </c>
      <c r="B7" s="137" t="s">
        <v>1187</v>
      </c>
      <c r="C7" s="138">
        <f>SUM(C8:C10)</f>
        <v>340</v>
      </c>
      <c r="D7" s="139"/>
    </row>
    <row r="8" ht="21" spans="1:4">
      <c r="A8" s="140" t="s">
        <v>1188</v>
      </c>
      <c r="B8" s="137" t="s">
        <v>1187</v>
      </c>
      <c r="C8" s="138">
        <v>310</v>
      </c>
      <c r="D8" s="139" t="s">
        <v>1189</v>
      </c>
    </row>
    <row r="9" ht="21" spans="1:4">
      <c r="A9" s="141" t="s">
        <v>1190</v>
      </c>
      <c r="B9" s="137" t="s">
        <v>1187</v>
      </c>
      <c r="C9" s="134">
        <v>30</v>
      </c>
      <c r="D9" s="142" t="s">
        <v>1191</v>
      </c>
    </row>
    <row r="10" ht="31.5" spans="1:4">
      <c r="A10" s="141" t="s">
        <v>1192</v>
      </c>
      <c r="B10" s="137" t="s">
        <v>1187</v>
      </c>
      <c r="C10" s="138"/>
      <c r="D10" s="135"/>
    </row>
    <row r="11" ht="27" customHeight="1" spans="1:4">
      <c r="A11" s="143" t="s">
        <v>1193</v>
      </c>
      <c r="B11" s="137" t="s">
        <v>1187</v>
      </c>
      <c r="C11" s="144">
        <f>C12+C15+C18</f>
        <v>565</v>
      </c>
      <c r="D11" s="135"/>
    </row>
    <row r="12" spans="1:4">
      <c r="A12" s="141" t="s">
        <v>1194</v>
      </c>
      <c r="B12" s="137" t="s">
        <v>1187</v>
      </c>
      <c r="C12" s="138">
        <v>340</v>
      </c>
      <c r="D12" s="135"/>
    </row>
    <row r="13" spans="1:4">
      <c r="A13" s="141" t="s">
        <v>1195</v>
      </c>
      <c r="B13" s="137"/>
      <c r="C13" s="138">
        <v>260</v>
      </c>
      <c r="D13" s="135" t="s">
        <v>1196</v>
      </c>
    </row>
    <row r="14" spans="1:4">
      <c r="A14" s="141" t="s">
        <v>1197</v>
      </c>
      <c r="B14" s="137"/>
      <c r="C14" s="138">
        <v>80</v>
      </c>
      <c r="D14" s="135" t="s">
        <v>1198</v>
      </c>
    </row>
    <row r="15" spans="1:4">
      <c r="A15" s="141" t="s">
        <v>1199</v>
      </c>
      <c r="B15" s="137" t="s">
        <v>1187</v>
      </c>
      <c r="C15" s="138">
        <f>SUM(C16:C17)</f>
        <v>120</v>
      </c>
      <c r="D15" s="135"/>
    </row>
    <row r="16" spans="1:4">
      <c r="A16" s="145" t="s">
        <v>1200</v>
      </c>
      <c r="B16" s="137" t="s">
        <v>1187</v>
      </c>
      <c r="C16" s="138">
        <v>0</v>
      </c>
      <c r="D16" s="135" t="s">
        <v>1201</v>
      </c>
    </row>
    <row r="17" spans="1:4">
      <c r="A17" s="145" t="s">
        <v>1202</v>
      </c>
      <c r="B17" s="137" t="s">
        <v>1187</v>
      </c>
      <c r="C17" s="138">
        <v>120</v>
      </c>
      <c r="D17" s="135" t="s">
        <v>1203</v>
      </c>
    </row>
    <row r="18" spans="1:4">
      <c r="A18" s="141" t="s">
        <v>1204</v>
      </c>
      <c r="B18" s="137" t="s">
        <v>1187</v>
      </c>
      <c r="C18" s="138">
        <v>105</v>
      </c>
      <c r="D18" s="135"/>
    </row>
    <row r="19" ht="26" customHeight="1" spans="1:4">
      <c r="A19" s="146" t="s">
        <v>1205</v>
      </c>
      <c r="B19" s="137" t="s">
        <v>1187</v>
      </c>
      <c r="C19" s="138">
        <f>SUM(C20:C26)</f>
        <v>24960</v>
      </c>
      <c r="D19" s="135"/>
    </row>
    <row r="20" spans="1:4">
      <c r="A20" s="147" t="s">
        <v>1206</v>
      </c>
      <c r="B20" s="137" t="s">
        <v>1187</v>
      </c>
      <c r="C20" s="148">
        <v>8000</v>
      </c>
      <c r="D20" s="135"/>
    </row>
    <row r="21" spans="1:4">
      <c r="A21" s="147" t="s">
        <v>1207</v>
      </c>
      <c r="B21" s="137" t="s">
        <v>1187</v>
      </c>
      <c r="C21" s="148">
        <v>8000</v>
      </c>
      <c r="D21" s="135"/>
    </row>
    <row r="22" spans="1:4">
      <c r="A22" s="147" t="s">
        <v>1208</v>
      </c>
      <c r="B22" s="137" t="s">
        <v>1187</v>
      </c>
      <c r="C22" s="148">
        <v>1200</v>
      </c>
      <c r="D22" s="135"/>
    </row>
    <row r="23" ht="51" customHeight="1" spans="1:4">
      <c r="A23" s="147" t="s">
        <v>1209</v>
      </c>
      <c r="B23" s="137" t="s">
        <v>1187</v>
      </c>
      <c r="C23" s="148">
        <v>4100</v>
      </c>
      <c r="D23" s="135" t="s">
        <v>1210</v>
      </c>
    </row>
    <row r="24" ht="28.5" spans="1:4">
      <c r="A24" s="147" t="s">
        <v>1211</v>
      </c>
      <c r="B24" s="137" t="s">
        <v>1212</v>
      </c>
      <c r="C24" s="148">
        <v>1000</v>
      </c>
      <c r="D24" s="135"/>
    </row>
    <row r="25" spans="1:4">
      <c r="A25" s="149" t="s">
        <v>1213</v>
      </c>
      <c r="B25" s="137" t="s">
        <v>1187</v>
      </c>
      <c r="C25" s="148">
        <v>200</v>
      </c>
      <c r="D25" s="135"/>
    </row>
    <row r="26" ht="28.5" spans="1:4">
      <c r="A26" s="150" t="s">
        <v>1214</v>
      </c>
      <c r="B26" s="137" t="s">
        <v>1187</v>
      </c>
      <c r="C26" s="148">
        <v>2460</v>
      </c>
      <c r="D26" s="135"/>
    </row>
    <row r="27" ht="27" customHeight="1" spans="1:4">
      <c r="A27" s="151" t="s">
        <v>1167</v>
      </c>
      <c r="B27" s="137"/>
      <c r="C27" s="138">
        <v>25</v>
      </c>
      <c r="D27" s="135"/>
    </row>
    <row r="28" ht="27" customHeight="1" spans="1:4">
      <c r="A28" s="146" t="s">
        <v>1215</v>
      </c>
      <c r="B28" s="137" t="s">
        <v>1096</v>
      </c>
      <c r="C28" s="138">
        <v>25</v>
      </c>
      <c r="D28" s="135"/>
    </row>
    <row r="29" ht="31.5" spans="1:4">
      <c r="A29" s="141" t="s">
        <v>1216</v>
      </c>
      <c r="B29" s="137"/>
      <c r="C29" s="138">
        <v>25</v>
      </c>
      <c r="D29" s="135"/>
    </row>
    <row r="30" ht="31.5" spans="1:4">
      <c r="A30" s="152" t="s">
        <v>1169</v>
      </c>
      <c r="B30" s="133" t="s">
        <v>1088</v>
      </c>
      <c r="C30" s="138">
        <f>SUM(C31:C32)</f>
        <v>10160</v>
      </c>
      <c r="D30" s="135"/>
    </row>
    <row r="31" ht="31.5" spans="1:4">
      <c r="A31" s="153" t="s">
        <v>1217</v>
      </c>
      <c r="B31" s="133" t="s">
        <v>1088</v>
      </c>
      <c r="C31" s="138">
        <v>6160</v>
      </c>
      <c r="D31" s="135"/>
    </row>
    <row r="32" ht="31.5" spans="1:4">
      <c r="A32" s="154" t="s">
        <v>1218</v>
      </c>
      <c r="B32" s="133" t="s">
        <v>1088</v>
      </c>
      <c r="C32" s="138">
        <v>4000</v>
      </c>
      <c r="D32" s="135"/>
    </row>
    <row r="33" ht="24" customHeight="1" spans="1:5">
      <c r="A33" s="133" t="s">
        <v>1172</v>
      </c>
      <c r="B33" s="137" t="s">
        <v>1092</v>
      </c>
      <c r="C33" s="138">
        <v>25580</v>
      </c>
      <c r="D33" s="135"/>
      <c r="E33" s="155"/>
    </row>
  </sheetData>
  <mergeCells count="2">
    <mergeCell ref="A2:D2"/>
    <mergeCell ref="A3:D3"/>
  </mergeCells>
  <pageMargins left="0.629861111111111" right="0.196527777777778" top="0.747916666666667" bottom="0.393055555555556" header="0.310416666666667" footer="0.310416666666667"/>
  <pageSetup paperSize="9" fitToWidth="0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G19" sqref="G19"/>
    </sheetView>
  </sheetViews>
  <sheetFormatPr defaultColWidth="9" defaultRowHeight="15.75" outlineLevelRow="7" outlineLevelCol="2"/>
  <cols>
    <col min="1" max="2" width="30.7" customWidth="1"/>
    <col min="3" max="3" width="37.2" customWidth="1"/>
  </cols>
  <sheetData>
    <row r="1" ht="25.5" spans="1:3">
      <c r="A1" s="120" t="s">
        <v>1220</v>
      </c>
      <c r="B1" s="120"/>
      <c r="C1" s="120"/>
    </row>
    <row r="2" spans="1:3">
      <c r="A2" s="121" t="s">
        <v>1221</v>
      </c>
      <c r="B2" s="121"/>
      <c r="C2" s="121"/>
    </row>
    <row r="3" spans="1:3">
      <c r="A3" s="122" t="s">
        <v>1222</v>
      </c>
      <c r="B3" s="122" t="s">
        <v>1223</v>
      </c>
      <c r="C3" s="122" t="s">
        <v>50</v>
      </c>
    </row>
    <row r="4" spans="1:3">
      <c r="A4" s="122"/>
      <c r="B4" s="123"/>
      <c r="C4" s="31" t="s">
        <v>1224</v>
      </c>
    </row>
    <row r="5" spans="1:3">
      <c r="A5" s="124"/>
      <c r="B5" s="125"/>
      <c r="C5" s="126"/>
    </row>
    <row r="6" spans="1:3">
      <c r="A6" s="124"/>
      <c r="B6" s="127"/>
      <c r="C6" s="126"/>
    </row>
    <row r="7" spans="1:3">
      <c r="A7" s="124"/>
      <c r="B7" s="127"/>
      <c r="C7" s="25"/>
    </row>
    <row r="8" spans="1:3">
      <c r="A8" s="124"/>
      <c r="B8" s="127"/>
      <c r="C8" s="128"/>
    </row>
  </sheetData>
  <mergeCells count="2">
    <mergeCell ref="A1:C1"/>
    <mergeCell ref="A2:C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9"/>
  <sheetViews>
    <sheetView zoomScale="85" zoomScaleNormal="85" topLeftCell="A13" workbookViewId="0">
      <selection activeCell="D9" sqref="D9"/>
    </sheetView>
  </sheetViews>
  <sheetFormatPr defaultColWidth="8.8" defaultRowHeight="15.75" outlineLevelCol="7"/>
  <cols>
    <col min="1" max="8" width="15.7" customWidth="1"/>
  </cols>
  <sheetData>
    <row r="1" ht="18" spans="1:8">
      <c r="A1" s="104" t="s">
        <v>1225</v>
      </c>
      <c r="B1" s="104"/>
      <c r="C1" s="104"/>
      <c r="D1" s="104"/>
      <c r="E1" s="104"/>
      <c r="F1" s="104"/>
      <c r="G1" s="104"/>
      <c r="H1" s="104"/>
    </row>
    <row r="2" ht="18.75" spans="1:8">
      <c r="A2" s="105"/>
      <c r="B2" s="105"/>
      <c r="C2" s="105"/>
      <c r="D2" s="105"/>
      <c r="E2" s="105"/>
      <c r="F2" s="105"/>
      <c r="G2" s="105" t="s">
        <v>1</v>
      </c>
      <c r="H2" s="117"/>
    </row>
    <row r="3" spans="1:8">
      <c r="A3" s="106" t="s">
        <v>1140</v>
      </c>
      <c r="B3" s="107" t="s">
        <v>1141</v>
      </c>
      <c r="C3" s="107"/>
      <c r="D3" s="107"/>
      <c r="E3" s="107" t="s">
        <v>1142</v>
      </c>
      <c r="F3" s="107"/>
      <c r="G3" s="107"/>
      <c r="H3" s="107"/>
    </row>
    <row r="4" spans="1:8">
      <c r="A4" s="108"/>
      <c r="B4" s="109" t="s">
        <v>1143</v>
      </c>
      <c r="C4" s="110" t="s">
        <v>1226</v>
      </c>
      <c r="D4" s="111"/>
      <c r="E4" s="109" t="s">
        <v>1143</v>
      </c>
      <c r="F4" s="110" t="s">
        <v>1226</v>
      </c>
      <c r="G4" s="111"/>
      <c r="H4" s="118"/>
    </row>
    <row r="5" ht="16.5" spans="1:8">
      <c r="A5" s="112"/>
      <c r="B5" s="113"/>
      <c r="C5" s="114" t="s">
        <v>1227</v>
      </c>
      <c r="D5" s="114" t="s">
        <v>1226</v>
      </c>
      <c r="E5" s="113"/>
      <c r="F5" s="114" t="s">
        <v>1227</v>
      </c>
      <c r="G5" s="114" t="s">
        <v>1228</v>
      </c>
      <c r="H5" s="119" t="s">
        <v>1149</v>
      </c>
    </row>
    <row r="6" spans="1:8">
      <c r="A6" s="115" t="s">
        <v>1150</v>
      </c>
      <c r="B6" s="116">
        <v>150735</v>
      </c>
      <c r="C6" s="116">
        <v>150735</v>
      </c>
      <c r="D6" s="116">
        <v>150735</v>
      </c>
      <c r="E6" s="116">
        <v>150735</v>
      </c>
      <c r="F6" s="116">
        <v>150735</v>
      </c>
      <c r="G6" s="116">
        <v>150735</v>
      </c>
      <c r="H6" s="116"/>
    </row>
    <row r="14" ht="18" spans="1:8">
      <c r="A14" s="104" t="s">
        <v>1229</v>
      </c>
      <c r="B14" s="104"/>
      <c r="C14" s="104"/>
      <c r="D14" s="104"/>
      <c r="E14" s="104"/>
      <c r="F14" s="104"/>
      <c r="G14" s="104"/>
      <c r="H14" s="104"/>
    </row>
    <row r="15" ht="18.75" spans="1:8">
      <c r="A15" s="105"/>
      <c r="B15" s="105"/>
      <c r="C15" s="105"/>
      <c r="D15" s="105"/>
      <c r="E15" s="105"/>
      <c r="F15" s="105"/>
      <c r="G15" s="105" t="s">
        <v>1</v>
      </c>
      <c r="H15" s="117"/>
    </row>
    <row r="16" spans="1:8">
      <c r="A16" s="106" t="s">
        <v>1140</v>
      </c>
      <c r="B16" s="107" t="s">
        <v>1141</v>
      </c>
      <c r="C16" s="107"/>
      <c r="D16" s="107"/>
      <c r="E16" s="107" t="s">
        <v>1142</v>
      </c>
      <c r="F16" s="107"/>
      <c r="G16" s="107"/>
      <c r="H16" s="107"/>
    </row>
    <row r="17" spans="1:8">
      <c r="A17" s="108"/>
      <c r="B17" s="109" t="s">
        <v>1143</v>
      </c>
      <c r="C17" s="110" t="s">
        <v>1226</v>
      </c>
      <c r="D17" s="111"/>
      <c r="E17" s="109" t="s">
        <v>1143</v>
      </c>
      <c r="F17" s="110" t="s">
        <v>1226</v>
      </c>
      <c r="G17" s="111"/>
      <c r="H17" s="118"/>
    </row>
    <row r="18" ht="16.5" spans="1:8">
      <c r="A18" s="112"/>
      <c r="B18" s="113"/>
      <c r="C18" s="114" t="s">
        <v>1227</v>
      </c>
      <c r="D18" s="114" t="s">
        <v>1226</v>
      </c>
      <c r="E18" s="113"/>
      <c r="F18" s="114" t="s">
        <v>1227</v>
      </c>
      <c r="G18" s="114" t="s">
        <v>1228</v>
      </c>
      <c r="H18" s="119" t="s">
        <v>1149</v>
      </c>
    </row>
    <row r="19" spans="1:8">
      <c r="A19" s="115" t="s">
        <v>1150</v>
      </c>
      <c r="B19" s="116">
        <v>178635</v>
      </c>
      <c r="C19" s="116">
        <v>178635</v>
      </c>
      <c r="D19" s="116">
        <v>178635</v>
      </c>
      <c r="E19" s="116">
        <v>174635</v>
      </c>
      <c r="F19" s="116">
        <v>174635</v>
      </c>
      <c r="G19" s="116">
        <v>174635</v>
      </c>
      <c r="H19" s="116"/>
    </row>
  </sheetData>
  <mergeCells count="16">
    <mergeCell ref="A1:H1"/>
    <mergeCell ref="B3:D3"/>
    <mergeCell ref="E3:H3"/>
    <mergeCell ref="C4:D4"/>
    <mergeCell ref="F4:H4"/>
    <mergeCell ref="A14:H14"/>
    <mergeCell ref="B16:D16"/>
    <mergeCell ref="E16:H16"/>
    <mergeCell ref="C17:D17"/>
    <mergeCell ref="F17:H17"/>
    <mergeCell ref="A3:A5"/>
    <mergeCell ref="A16:A18"/>
    <mergeCell ref="B4:B5"/>
    <mergeCell ref="B17:B18"/>
    <mergeCell ref="E4:E5"/>
    <mergeCell ref="E17:E18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zoomScale="85" zoomScaleNormal="85" workbookViewId="0">
      <selection activeCell="A2" sqref="A2:C2"/>
    </sheetView>
  </sheetViews>
  <sheetFormatPr defaultColWidth="9" defaultRowHeight="15.75" outlineLevelCol="2"/>
  <cols>
    <col min="1" max="1" width="31" style="78" customWidth="1"/>
    <col min="2" max="2" width="11.625" style="78" customWidth="1"/>
    <col min="3" max="3" width="39.5" style="78" customWidth="1"/>
    <col min="4" max="16384" width="9" style="78"/>
  </cols>
  <sheetData>
    <row r="1" ht="18" customHeight="1"/>
    <row r="2" ht="47" customHeight="1" spans="1:3">
      <c r="A2" s="81" t="s">
        <v>1230</v>
      </c>
      <c r="B2" s="82"/>
      <c r="C2" s="82"/>
    </row>
    <row r="3" s="79" customFormat="1" ht="24.95" customHeight="1" spans="1:3">
      <c r="A3" s="92"/>
      <c r="B3" s="93"/>
      <c r="C3" s="94" t="s">
        <v>1</v>
      </c>
    </row>
    <row r="4" s="80" customFormat="1" ht="33" customHeight="1" spans="1:3">
      <c r="A4" s="96" t="s">
        <v>1231</v>
      </c>
      <c r="B4" s="97" t="s">
        <v>1232</v>
      </c>
      <c r="C4" s="97" t="s">
        <v>50</v>
      </c>
    </row>
    <row r="5" s="79" customFormat="1" ht="39" customHeight="1" spans="1:3">
      <c r="A5" s="98" t="s">
        <v>1233</v>
      </c>
      <c r="B5" s="99"/>
      <c r="C5" s="99"/>
    </row>
    <row r="6" s="79" customFormat="1" ht="51" customHeight="1" spans="1:3">
      <c r="A6" s="98" t="s">
        <v>1234</v>
      </c>
      <c r="B6" s="99">
        <v>288</v>
      </c>
      <c r="C6" s="100" t="s">
        <v>1235</v>
      </c>
    </row>
    <row r="7" s="79" customFormat="1" ht="39" customHeight="1" spans="1:3">
      <c r="A7" s="98" t="s">
        <v>1236</v>
      </c>
      <c r="B7" s="99"/>
      <c r="C7" s="99"/>
    </row>
    <row r="8" s="79" customFormat="1" ht="39" customHeight="1" spans="1:3">
      <c r="A8" s="98" t="s">
        <v>1237</v>
      </c>
      <c r="B8" s="99"/>
      <c r="C8" s="99"/>
    </row>
    <row r="9" s="79" customFormat="1" ht="39" customHeight="1" spans="1:3">
      <c r="A9" s="96" t="s">
        <v>1238</v>
      </c>
      <c r="B9" s="99">
        <f>SUM(B5:B8)</f>
        <v>288</v>
      </c>
      <c r="C9" s="99"/>
    </row>
    <row r="10" s="79" customFormat="1" ht="39" customHeight="1" spans="1:3">
      <c r="A10" s="102" t="s">
        <v>1239</v>
      </c>
      <c r="B10" s="99"/>
      <c r="C10" s="99"/>
    </row>
    <row r="11" s="79" customFormat="1" ht="39" customHeight="1" spans="1:3">
      <c r="A11" s="96" t="s">
        <v>1240</v>
      </c>
      <c r="B11" s="99">
        <f>B9+B10</f>
        <v>288</v>
      </c>
      <c r="C11" s="99"/>
    </row>
    <row r="12" s="79" customFormat="1" ht="14.25"/>
  </sheetData>
  <mergeCells count="1">
    <mergeCell ref="A2:C2"/>
  </mergeCells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" sqref="A1:B1"/>
    </sheetView>
  </sheetViews>
  <sheetFormatPr defaultColWidth="9" defaultRowHeight="15.75" outlineLevelCol="4"/>
  <cols>
    <col min="1" max="2" width="33.9" style="78" customWidth="1"/>
    <col min="3" max="16384" width="9" style="78"/>
  </cols>
  <sheetData>
    <row r="1" s="78" customFormat="1" ht="57.75" customHeight="1" spans="1:5">
      <c r="A1" s="81" t="s">
        <v>1241</v>
      </c>
      <c r="B1" s="82"/>
      <c r="C1" s="83"/>
      <c r="D1" s="83"/>
      <c r="E1" s="83"/>
    </row>
    <row r="2" s="79" customFormat="1" ht="24.95" customHeight="1" spans="1:2">
      <c r="A2" s="84"/>
      <c r="B2" s="85" t="s">
        <v>1</v>
      </c>
    </row>
    <row r="3" s="80" customFormat="1" ht="33" customHeight="1" spans="1:2">
      <c r="A3" s="86" t="s">
        <v>1242</v>
      </c>
      <c r="B3" s="86" t="s">
        <v>1232</v>
      </c>
    </row>
    <row r="4" s="79" customFormat="1" ht="39" customHeight="1" spans="1:2">
      <c r="A4" s="87" t="s">
        <v>1243</v>
      </c>
      <c r="B4" s="88"/>
    </row>
    <row r="5" s="79" customFormat="1" ht="51" customHeight="1" spans="1:2">
      <c r="A5" s="87" t="s">
        <v>1244</v>
      </c>
      <c r="B5" s="88"/>
    </row>
    <row r="6" s="79" customFormat="1" ht="39" customHeight="1" spans="1:2">
      <c r="A6" s="87" t="s">
        <v>1245</v>
      </c>
      <c r="B6" s="88"/>
    </row>
    <row r="7" s="79" customFormat="1" ht="39" customHeight="1" spans="1:2">
      <c r="A7" s="89"/>
      <c r="B7" s="88"/>
    </row>
    <row r="8" s="79" customFormat="1" ht="39" customHeight="1" spans="1:2">
      <c r="A8" s="86" t="s">
        <v>1246</v>
      </c>
      <c r="B8" s="90">
        <f>SUM(B4:B6)</f>
        <v>0</v>
      </c>
    </row>
    <row r="9" s="79" customFormat="1" ht="39" customHeight="1" spans="1:2">
      <c r="A9" s="91" t="s">
        <v>1247</v>
      </c>
      <c r="B9" s="88">
        <v>288</v>
      </c>
    </row>
    <row r="10" s="79" customFormat="1" ht="39" customHeight="1" spans="1:2">
      <c r="A10" s="86" t="s">
        <v>1248</v>
      </c>
      <c r="B10" s="88">
        <v>288</v>
      </c>
    </row>
    <row r="11" s="79" customFormat="1" ht="14.25"/>
  </sheetData>
  <mergeCells count="1">
    <mergeCell ref="A1:B1"/>
  </mergeCells>
  <pageMargins left="0.75" right="0.75" top="1" bottom="1" header="0.5" footer="0.5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zoomScale="85" zoomScaleNormal="85" workbookViewId="0">
      <selection activeCell="A2" sqref="A2:E2"/>
    </sheetView>
  </sheetViews>
  <sheetFormatPr defaultColWidth="9" defaultRowHeight="15.75" outlineLevelCol="4"/>
  <cols>
    <col min="1" max="1" width="31" style="78" customWidth="1"/>
    <col min="2" max="2" width="11.625" style="78" customWidth="1"/>
    <col min="3" max="3" width="36.125" style="78" customWidth="1"/>
    <col min="4" max="4" width="25.875" style="78" hidden="1" customWidth="1"/>
    <col min="5" max="5" width="11.375" style="78" hidden="1" customWidth="1"/>
    <col min="6" max="16384" width="9" style="78"/>
  </cols>
  <sheetData>
    <row r="1" ht="18" customHeight="1"/>
    <row r="2" ht="47" customHeight="1" spans="1:5">
      <c r="A2" s="81" t="s">
        <v>1249</v>
      </c>
      <c r="B2" s="82"/>
      <c r="C2" s="82"/>
      <c r="D2" s="82"/>
      <c r="E2" s="82"/>
    </row>
    <row r="3" s="79" customFormat="1" ht="24.95" customHeight="1" spans="1:5">
      <c r="A3" s="92"/>
      <c r="B3" s="93"/>
      <c r="C3" s="94" t="s">
        <v>1</v>
      </c>
      <c r="D3" s="95"/>
      <c r="E3" s="85" t="s">
        <v>1</v>
      </c>
    </row>
    <row r="4" s="80" customFormat="1" ht="33" customHeight="1" spans="1:5">
      <c r="A4" s="96" t="s">
        <v>1231</v>
      </c>
      <c r="B4" s="97" t="s">
        <v>1232</v>
      </c>
      <c r="C4" s="97" t="s">
        <v>50</v>
      </c>
      <c r="D4" s="96" t="s">
        <v>1250</v>
      </c>
      <c r="E4" s="96" t="s">
        <v>1232</v>
      </c>
    </row>
    <row r="5" s="79" customFormat="1" ht="39" customHeight="1" spans="1:5">
      <c r="A5" s="98" t="s">
        <v>1233</v>
      </c>
      <c r="B5" s="99"/>
      <c r="C5" s="99"/>
      <c r="D5" s="98" t="s">
        <v>1243</v>
      </c>
      <c r="E5" s="99"/>
    </row>
    <row r="6" s="79" customFormat="1" ht="51" customHeight="1" spans="1:5">
      <c r="A6" s="98" t="s">
        <v>1234</v>
      </c>
      <c r="B6" s="99">
        <v>288</v>
      </c>
      <c r="C6" s="100" t="s">
        <v>1235</v>
      </c>
      <c r="D6" s="98" t="s">
        <v>1244</v>
      </c>
      <c r="E6" s="99"/>
    </row>
    <row r="7" s="79" customFormat="1" ht="39" customHeight="1" spans="1:5">
      <c r="A7" s="98" t="s">
        <v>1236</v>
      </c>
      <c r="B7" s="99"/>
      <c r="C7" s="99"/>
      <c r="D7" s="98" t="s">
        <v>1245</v>
      </c>
      <c r="E7" s="99"/>
    </row>
    <row r="8" s="79" customFormat="1" ht="39" customHeight="1" spans="1:5">
      <c r="A8" s="98" t="s">
        <v>1237</v>
      </c>
      <c r="B8" s="99"/>
      <c r="C8" s="99"/>
      <c r="D8" s="101"/>
      <c r="E8" s="99"/>
    </row>
    <row r="9" s="79" customFormat="1" ht="39" customHeight="1" spans="1:5">
      <c r="A9" s="96" t="s">
        <v>1238</v>
      </c>
      <c r="B9" s="99">
        <f>SUM(B5:B8)</f>
        <v>288</v>
      </c>
      <c r="C9" s="99"/>
      <c r="D9" s="96" t="s">
        <v>1246</v>
      </c>
      <c r="E9" s="103">
        <f>SUM(E5:E7)</f>
        <v>0</v>
      </c>
    </row>
    <row r="10" s="79" customFormat="1" ht="39" customHeight="1" spans="1:5">
      <c r="A10" s="102" t="s">
        <v>1239</v>
      </c>
      <c r="B10" s="99"/>
      <c r="C10" s="99"/>
      <c r="D10" s="102" t="s">
        <v>1247</v>
      </c>
      <c r="E10" s="99">
        <v>288</v>
      </c>
    </row>
    <row r="11" s="79" customFormat="1" ht="39" customHeight="1" spans="1:5">
      <c r="A11" s="96" t="s">
        <v>1240</v>
      </c>
      <c r="B11" s="99">
        <f>B9+B10</f>
        <v>288</v>
      </c>
      <c r="C11" s="99"/>
      <c r="D11" s="96" t="s">
        <v>1248</v>
      </c>
      <c r="E11" s="99">
        <f>E9+E10</f>
        <v>288</v>
      </c>
    </row>
    <row r="12" s="79" customFormat="1" ht="14.25"/>
  </sheetData>
  <mergeCells count="1">
    <mergeCell ref="A2:E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0"/>
  <sheetViews>
    <sheetView showZeros="0" workbookViewId="0">
      <pane xSplit="2" ySplit="3" topLeftCell="C4" activePane="bottomRight" state="frozen"/>
      <selection/>
      <selection pane="topRight"/>
      <selection pane="bottomLeft"/>
      <selection pane="bottomRight" activeCell="F9" sqref="F9"/>
    </sheetView>
  </sheetViews>
  <sheetFormatPr defaultColWidth="9" defaultRowHeight="15.75"/>
  <cols>
    <col min="1" max="1" width="4.4" style="78" customWidth="1"/>
    <col min="2" max="2" width="32.4" style="78" customWidth="1"/>
    <col min="3" max="3" width="30.7" style="360" hidden="1" customWidth="1"/>
    <col min="4" max="4" width="15.75" style="360" customWidth="1"/>
    <col min="5" max="5" width="14.125" style="360" customWidth="1"/>
    <col min="6" max="6" width="15.375" style="360" customWidth="1"/>
    <col min="7" max="9" width="13.5" style="361" hidden="1" customWidth="1"/>
    <col min="10" max="10" width="17.6" style="78" customWidth="1"/>
    <col min="11" max="11" width="11.8" style="78" customWidth="1"/>
    <col min="12" max="12" width="9" style="78"/>
    <col min="13" max="13" width="12.625" style="78" hidden="1" customWidth="1"/>
    <col min="14" max="16384" width="9" style="78"/>
  </cols>
  <sheetData>
    <row r="1" ht="27" customHeight="1" spans="2:10">
      <c r="B1" s="321" t="s">
        <v>40</v>
      </c>
      <c r="C1" s="321"/>
      <c r="D1" s="321"/>
      <c r="E1" s="321"/>
      <c r="F1" s="321"/>
      <c r="G1" s="321"/>
      <c r="H1" s="321"/>
      <c r="I1" s="321"/>
      <c r="J1" s="321"/>
    </row>
    <row r="2" s="79" customFormat="1" ht="18" customHeight="1" spans="2:10">
      <c r="B2" s="121"/>
      <c r="C2" s="362"/>
      <c r="D2" s="362"/>
      <c r="E2" s="362"/>
      <c r="F2" s="362"/>
      <c r="G2" s="362"/>
      <c r="H2" s="362"/>
      <c r="I2" s="362"/>
      <c r="J2" s="372" t="s">
        <v>41</v>
      </c>
    </row>
    <row r="3" s="359" customFormat="1" ht="23" customHeight="1" spans="1:257">
      <c r="A3" s="333" t="s">
        <v>42</v>
      </c>
      <c r="B3" s="333" t="s">
        <v>43</v>
      </c>
      <c r="C3" s="363" t="s">
        <v>44</v>
      </c>
      <c r="D3" s="363" t="s">
        <v>45</v>
      </c>
      <c r="E3" s="363" t="s">
        <v>46</v>
      </c>
      <c r="F3" s="363" t="s">
        <v>3</v>
      </c>
      <c r="G3" s="247" t="s">
        <v>47</v>
      </c>
      <c r="H3" s="247" t="s">
        <v>48</v>
      </c>
      <c r="I3" s="247" t="s">
        <v>49</v>
      </c>
      <c r="J3" s="333" t="s">
        <v>50</v>
      </c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59"/>
      <c r="BA3" s="259"/>
      <c r="BB3" s="259"/>
      <c r="BC3" s="259"/>
      <c r="BD3" s="259"/>
      <c r="BE3" s="259"/>
      <c r="BF3" s="259"/>
      <c r="BG3" s="259"/>
      <c r="BH3" s="259"/>
      <c r="BI3" s="259"/>
      <c r="BJ3" s="259"/>
      <c r="BK3" s="259"/>
      <c r="BL3" s="259"/>
      <c r="BM3" s="259"/>
      <c r="BN3" s="259"/>
      <c r="BO3" s="259"/>
      <c r="BP3" s="259"/>
      <c r="BQ3" s="259"/>
      <c r="BR3" s="259"/>
      <c r="BS3" s="259"/>
      <c r="BT3" s="259"/>
      <c r="BU3" s="259"/>
      <c r="BV3" s="259"/>
      <c r="BW3" s="259"/>
      <c r="BX3" s="259"/>
      <c r="BY3" s="259"/>
      <c r="BZ3" s="259"/>
      <c r="CA3" s="259"/>
      <c r="CB3" s="259"/>
      <c r="CC3" s="259"/>
      <c r="CD3" s="259"/>
      <c r="CE3" s="259"/>
      <c r="CF3" s="259"/>
      <c r="CG3" s="259"/>
      <c r="CH3" s="259"/>
      <c r="CI3" s="259"/>
      <c r="CJ3" s="259"/>
      <c r="CK3" s="259"/>
      <c r="CL3" s="259"/>
      <c r="CM3" s="259"/>
      <c r="CN3" s="259"/>
      <c r="CO3" s="259"/>
      <c r="CP3" s="259"/>
      <c r="CQ3" s="259"/>
      <c r="CR3" s="259"/>
      <c r="CS3" s="259"/>
      <c r="CT3" s="259"/>
      <c r="CU3" s="259"/>
      <c r="CV3" s="259"/>
      <c r="CW3" s="259"/>
      <c r="CX3" s="259"/>
      <c r="CY3" s="259"/>
      <c r="CZ3" s="259"/>
      <c r="DA3" s="259"/>
      <c r="DB3" s="259"/>
      <c r="DC3" s="259"/>
      <c r="DD3" s="259"/>
      <c r="DE3" s="259"/>
      <c r="DF3" s="259"/>
      <c r="DG3" s="259"/>
      <c r="DH3" s="259"/>
      <c r="DI3" s="259"/>
      <c r="DJ3" s="259"/>
      <c r="DK3" s="259"/>
      <c r="DL3" s="259"/>
      <c r="DM3" s="259"/>
      <c r="DN3" s="259"/>
      <c r="DO3" s="259"/>
      <c r="DP3" s="259"/>
      <c r="DQ3" s="259"/>
      <c r="DR3" s="259"/>
      <c r="DS3" s="259"/>
      <c r="DT3" s="259"/>
      <c r="DU3" s="259"/>
      <c r="DV3" s="259"/>
      <c r="DW3" s="259"/>
      <c r="DX3" s="259"/>
      <c r="DY3" s="259"/>
      <c r="DZ3" s="259"/>
      <c r="EA3" s="259"/>
      <c r="EB3" s="259"/>
      <c r="EC3" s="259"/>
      <c r="ED3" s="259"/>
      <c r="EE3" s="259"/>
      <c r="EF3" s="259"/>
      <c r="EG3" s="259"/>
      <c r="EH3" s="259"/>
      <c r="EI3" s="259"/>
      <c r="EJ3" s="259"/>
      <c r="EK3" s="259"/>
      <c r="EL3" s="259"/>
      <c r="EM3" s="259"/>
      <c r="EN3" s="259"/>
      <c r="EO3" s="259"/>
      <c r="EP3" s="259"/>
      <c r="EQ3" s="259"/>
      <c r="ER3" s="259"/>
      <c r="ES3" s="259"/>
      <c r="ET3" s="259"/>
      <c r="EU3" s="259"/>
      <c r="EV3" s="259"/>
      <c r="EW3" s="259"/>
      <c r="EX3" s="259"/>
      <c r="EY3" s="259"/>
      <c r="EZ3" s="259"/>
      <c r="FA3" s="259"/>
      <c r="FB3" s="259"/>
      <c r="FC3" s="259"/>
      <c r="FD3" s="259"/>
      <c r="FE3" s="259"/>
      <c r="FF3" s="259"/>
      <c r="FG3" s="259"/>
      <c r="FH3" s="259"/>
      <c r="FI3" s="259"/>
      <c r="FJ3" s="259"/>
      <c r="FK3" s="259"/>
      <c r="FL3" s="259"/>
      <c r="FM3" s="259"/>
      <c r="FN3" s="259"/>
      <c r="FO3" s="259"/>
      <c r="FP3" s="259"/>
      <c r="FQ3" s="259"/>
      <c r="FR3" s="259"/>
      <c r="FS3" s="259"/>
      <c r="FT3" s="259"/>
      <c r="FU3" s="259"/>
      <c r="FV3" s="259"/>
      <c r="FW3" s="259"/>
      <c r="FX3" s="259"/>
      <c r="FY3" s="259"/>
      <c r="FZ3" s="259"/>
      <c r="GA3" s="259"/>
      <c r="GB3" s="259"/>
      <c r="GC3" s="259"/>
      <c r="GD3" s="259"/>
      <c r="GE3" s="259"/>
      <c r="GF3" s="259"/>
      <c r="GG3" s="259"/>
      <c r="GH3" s="259"/>
      <c r="GI3" s="259"/>
      <c r="GJ3" s="259"/>
      <c r="GK3" s="259"/>
      <c r="GL3" s="259"/>
      <c r="GM3" s="259"/>
      <c r="GN3" s="259"/>
      <c r="GO3" s="259"/>
      <c r="GP3" s="259"/>
      <c r="GQ3" s="259"/>
      <c r="GR3" s="259"/>
      <c r="GS3" s="259"/>
      <c r="GT3" s="259"/>
      <c r="GU3" s="259"/>
      <c r="GV3" s="259"/>
      <c r="GW3" s="259"/>
      <c r="GX3" s="259"/>
      <c r="GY3" s="259"/>
      <c r="GZ3" s="259"/>
      <c r="HA3" s="259"/>
      <c r="HB3" s="259"/>
      <c r="HC3" s="259"/>
      <c r="HD3" s="259"/>
      <c r="HE3" s="259"/>
      <c r="HF3" s="259"/>
      <c r="HG3" s="259"/>
      <c r="HH3" s="259"/>
      <c r="HI3" s="259"/>
      <c r="HJ3" s="259"/>
      <c r="HK3" s="259"/>
      <c r="HL3" s="259"/>
      <c r="HM3" s="259"/>
      <c r="HN3" s="259"/>
      <c r="HO3" s="259"/>
      <c r="HP3" s="259"/>
      <c r="HQ3" s="259"/>
      <c r="HR3" s="259"/>
      <c r="HS3" s="259"/>
      <c r="HT3" s="259"/>
      <c r="HU3" s="259"/>
      <c r="HV3" s="259"/>
      <c r="HW3" s="259"/>
      <c r="HX3" s="259"/>
      <c r="HY3" s="259"/>
      <c r="HZ3" s="259"/>
      <c r="IA3" s="259"/>
      <c r="IB3" s="259"/>
      <c r="IC3" s="259"/>
      <c r="ID3" s="259"/>
      <c r="IE3" s="259"/>
      <c r="IF3" s="259"/>
      <c r="IG3" s="259"/>
      <c r="IH3" s="259"/>
      <c r="II3" s="259"/>
      <c r="IJ3" s="259"/>
      <c r="IK3" s="259"/>
      <c r="IL3" s="259"/>
      <c r="IM3" s="259"/>
      <c r="IN3" s="259"/>
      <c r="IO3" s="259"/>
      <c r="IP3" s="259"/>
      <c r="IQ3" s="259"/>
      <c r="IR3" s="259"/>
      <c r="IS3" s="259"/>
      <c r="IT3" s="259"/>
      <c r="IU3" s="259"/>
      <c r="IV3" s="259"/>
      <c r="IW3" s="259"/>
    </row>
    <row r="4" s="234" customFormat="1" ht="23" customHeight="1" spans="1:257">
      <c r="A4" s="364"/>
      <c r="B4" s="247" t="s">
        <v>51</v>
      </c>
      <c r="C4" s="249">
        <f>SUM(C5+C6+C20)</f>
        <v>261794</v>
      </c>
      <c r="D4" s="249">
        <f>SUM(D5+D6+D20)</f>
        <v>304466</v>
      </c>
      <c r="E4" s="249">
        <f>SUM(E5+E6+E20)</f>
        <v>288405</v>
      </c>
      <c r="F4" s="249">
        <f>SUM(F5+F6+F20)</f>
        <v>314282</v>
      </c>
      <c r="G4" s="370">
        <f t="shared" ref="G4:G20" si="0">(F4-E4)/E4</f>
        <v>0.0897245193391238</v>
      </c>
      <c r="H4" s="248">
        <f>F4-E4</f>
        <v>25877</v>
      </c>
      <c r="I4" s="248"/>
      <c r="J4" s="373"/>
      <c r="K4" s="259"/>
      <c r="L4" s="259"/>
      <c r="M4" s="259"/>
      <c r="N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  <c r="AM4" s="259"/>
      <c r="AN4" s="259"/>
      <c r="AO4" s="259"/>
      <c r="AP4" s="259"/>
      <c r="AQ4" s="259"/>
      <c r="AR4" s="259"/>
      <c r="AS4" s="259"/>
      <c r="AT4" s="259"/>
      <c r="AU4" s="259"/>
      <c r="AV4" s="259"/>
      <c r="AW4" s="259"/>
      <c r="AX4" s="259"/>
      <c r="AY4" s="259"/>
      <c r="AZ4" s="259"/>
      <c r="BA4" s="259"/>
      <c r="BB4" s="259"/>
      <c r="BC4" s="259"/>
      <c r="BD4" s="259"/>
      <c r="BE4" s="259"/>
      <c r="BF4" s="259"/>
      <c r="BG4" s="259"/>
      <c r="BH4" s="259"/>
      <c r="BI4" s="259"/>
      <c r="BJ4" s="259"/>
      <c r="BK4" s="259"/>
      <c r="BL4" s="259"/>
      <c r="BM4" s="259"/>
      <c r="BN4" s="259"/>
      <c r="BO4" s="259"/>
      <c r="BP4" s="259"/>
      <c r="BQ4" s="259"/>
      <c r="BR4" s="259"/>
      <c r="BS4" s="259"/>
      <c r="BT4" s="259"/>
      <c r="BU4" s="259"/>
      <c r="BV4" s="259"/>
      <c r="BW4" s="259"/>
      <c r="BX4" s="259"/>
      <c r="BY4" s="259"/>
      <c r="BZ4" s="259"/>
      <c r="CA4" s="259"/>
      <c r="CB4" s="259"/>
      <c r="CC4" s="259"/>
      <c r="CD4" s="259"/>
      <c r="CE4" s="259"/>
      <c r="CF4" s="259"/>
      <c r="CG4" s="259"/>
      <c r="CH4" s="259"/>
      <c r="CI4" s="259"/>
      <c r="CJ4" s="259"/>
      <c r="CK4" s="259"/>
      <c r="CL4" s="259"/>
      <c r="CM4" s="259"/>
      <c r="CN4" s="259"/>
      <c r="CO4" s="259"/>
      <c r="CP4" s="259"/>
      <c r="CQ4" s="259"/>
      <c r="CR4" s="259"/>
      <c r="CS4" s="259"/>
      <c r="CT4" s="259"/>
      <c r="CU4" s="259"/>
      <c r="CV4" s="259"/>
      <c r="CW4" s="259"/>
      <c r="CX4" s="259"/>
      <c r="CY4" s="259"/>
      <c r="CZ4" s="259"/>
      <c r="DA4" s="259"/>
      <c r="DB4" s="259"/>
      <c r="DC4" s="259"/>
      <c r="DD4" s="259"/>
      <c r="DE4" s="259"/>
      <c r="DF4" s="259"/>
      <c r="DG4" s="259"/>
      <c r="DH4" s="259"/>
      <c r="DI4" s="259"/>
      <c r="DJ4" s="259"/>
      <c r="DK4" s="259"/>
      <c r="DL4" s="259"/>
      <c r="DM4" s="259"/>
      <c r="DN4" s="259"/>
      <c r="DO4" s="259"/>
      <c r="DP4" s="259"/>
      <c r="DQ4" s="259"/>
      <c r="DR4" s="259"/>
      <c r="DS4" s="259"/>
      <c r="DT4" s="259"/>
      <c r="DU4" s="259"/>
      <c r="DV4" s="259"/>
      <c r="DW4" s="259"/>
      <c r="DX4" s="259"/>
      <c r="DY4" s="259"/>
      <c r="DZ4" s="259"/>
      <c r="EA4" s="259"/>
      <c r="EB4" s="259"/>
      <c r="EC4" s="259"/>
      <c r="ED4" s="259"/>
      <c r="EE4" s="259"/>
      <c r="EF4" s="259"/>
      <c r="EG4" s="259"/>
      <c r="EH4" s="259"/>
      <c r="EI4" s="259"/>
      <c r="EJ4" s="259"/>
      <c r="EK4" s="259"/>
      <c r="EL4" s="259"/>
      <c r="EM4" s="259"/>
      <c r="EN4" s="259"/>
      <c r="EO4" s="259"/>
      <c r="EP4" s="259"/>
      <c r="EQ4" s="259"/>
      <c r="ER4" s="259"/>
      <c r="ES4" s="259"/>
      <c r="ET4" s="259"/>
      <c r="EU4" s="259"/>
      <c r="EV4" s="259"/>
      <c r="EW4" s="259"/>
      <c r="EX4" s="259"/>
      <c r="EY4" s="259"/>
      <c r="EZ4" s="259"/>
      <c r="FA4" s="259"/>
      <c r="FB4" s="259"/>
      <c r="FC4" s="259"/>
      <c r="FD4" s="259"/>
      <c r="FE4" s="259"/>
      <c r="FF4" s="259"/>
      <c r="FG4" s="259"/>
      <c r="FH4" s="259"/>
      <c r="FI4" s="259"/>
      <c r="FJ4" s="259"/>
      <c r="FK4" s="259"/>
      <c r="FL4" s="259"/>
      <c r="FM4" s="259"/>
      <c r="FN4" s="259"/>
      <c r="FO4" s="259"/>
      <c r="FP4" s="259"/>
      <c r="FQ4" s="259"/>
      <c r="FR4" s="259"/>
      <c r="FS4" s="259"/>
      <c r="FT4" s="259"/>
      <c r="FU4" s="259"/>
      <c r="FV4" s="259"/>
      <c r="FW4" s="259"/>
      <c r="FX4" s="259"/>
      <c r="FY4" s="259"/>
      <c r="FZ4" s="259"/>
      <c r="GA4" s="259"/>
      <c r="GB4" s="259"/>
      <c r="GC4" s="259"/>
      <c r="GD4" s="259"/>
      <c r="GE4" s="259"/>
      <c r="GF4" s="259"/>
      <c r="GG4" s="259"/>
      <c r="GH4" s="259"/>
      <c r="GI4" s="259"/>
      <c r="GJ4" s="259"/>
      <c r="GK4" s="259"/>
      <c r="GL4" s="259"/>
      <c r="GM4" s="259"/>
      <c r="GN4" s="259"/>
      <c r="GO4" s="259"/>
      <c r="GP4" s="259"/>
      <c r="GQ4" s="259"/>
      <c r="GR4" s="259"/>
      <c r="GS4" s="259"/>
      <c r="GT4" s="259"/>
      <c r="GU4" s="259"/>
      <c r="GV4" s="259"/>
      <c r="GW4" s="259"/>
      <c r="GX4" s="259"/>
      <c r="GY4" s="259"/>
      <c r="GZ4" s="259"/>
      <c r="HA4" s="259"/>
      <c r="HB4" s="259"/>
      <c r="HC4" s="259"/>
      <c r="HD4" s="259"/>
      <c r="HE4" s="259"/>
      <c r="HF4" s="259"/>
      <c r="HG4" s="259"/>
      <c r="HH4" s="259"/>
      <c r="HI4" s="259"/>
      <c r="HJ4" s="259"/>
      <c r="HK4" s="259"/>
      <c r="HL4" s="259"/>
      <c r="HM4" s="259"/>
      <c r="HN4" s="259"/>
      <c r="HO4" s="259"/>
      <c r="HP4" s="259"/>
      <c r="HQ4" s="259"/>
      <c r="HR4" s="259"/>
      <c r="HS4" s="259"/>
      <c r="HT4" s="259"/>
      <c r="HU4" s="259"/>
      <c r="HV4" s="259"/>
      <c r="HW4" s="259"/>
      <c r="HX4" s="259"/>
      <c r="HY4" s="259"/>
      <c r="HZ4" s="259"/>
      <c r="IA4" s="259"/>
      <c r="IB4" s="259"/>
      <c r="IC4" s="259"/>
      <c r="ID4" s="259"/>
      <c r="IE4" s="259"/>
      <c r="IF4" s="259"/>
      <c r="IG4" s="259"/>
      <c r="IH4" s="259"/>
      <c r="II4" s="259"/>
      <c r="IJ4" s="259"/>
      <c r="IK4" s="259"/>
      <c r="IL4" s="259"/>
      <c r="IM4" s="259"/>
      <c r="IN4" s="259"/>
      <c r="IO4" s="259"/>
      <c r="IP4" s="259"/>
      <c r="IQ4" s="259"/>
      <c r="IR4" s="259"/>
      <c r="IS4" s="259"/>
      <c r="IT4" s="259"/>
      <c r="IU4" s="259"/>
      <c r="IV4" s="259"/>
      <c r="IW4" s="259"/>
    </row>
    <row r="5" s="234" customFormat="1" ht="23" customHeight="1" spans="1:257">
      <c r="A5" s="365" t="s">
        <v>52</v>
      </c>
      <c r="B5" s="325" t="s">
        <v>5</v>
      </c>
      <c r="C5" s="249">
        <v>44821</v>
      </c>
      <c r="D5" s="249">
        <v>48407</v>
      </c>
      <c r="E5" s="249">
        <v>53785</v>
      </c>
      <c r="F5" s="249">
        <v>58088</v>
      </c>
      <c r="G5" s="370">
        <f t="shared" si="0"/>
        <v>0.0800037185088779</v>
      </c>
      <c r="H5" s="248">
        <f>F5-E5</f>
        <v>4303</v>
      </c>
      <c r="I5" s="248"/>
      <c r="J5" s="153"/>
      <c r="K5" s="259"/>
      <c r="L5" s="259"/>
      <c r="M5" s="259">
        <f>42936-42141</f>
        <v>795</v>
      </c>
      <c r="N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9"/>
      <c r="AT5" s="259"/>
      <c r="AU5" s="259"/>
      <c r="AV5" s="259"/>
      <c r="AW5" s="259"/>
      <c r="AX5" s="259"/>
      <c r="AY5" s="259"/>
      <c r="AZ5" s="259"/>
      <c r="BA5" s="259"/>
      <c r="BB5" s="259"/>
      <c r="BC5" s="259"/>
      <c r="BD5" s="259"/>
      <c r="BE5" s="259"/>
      <c r="BF5" s="259"/>
      <c r="BG5" s="259"/>
      <c r="BH5" s="259"/>
      <c r="BI5" s="259"/>
      <c r="BJ5" s="259"/>
      <c r="BK5" s="259"/>
      <c r="BL5" s="259"/>
      <c r="BM5" s="259"/>
      <c r="BN5" s="259"/>
      <c r="BO5" s="259"/>
      <c r="BP5" s="259"/>
      <c r="BQ5" s="259"/>
      <c r="BR5" s="259"/>
      <c r="BS5" s="259"/>
      <c r="BT5" s="259"/>
      <c r="BU5" s="259"/>
      <c r="BV5" s="259"/>
      <c r="BW5" s="259"/>
      <c r="BX5" s="259"/>
      <c r="BY5" s="259"/>
      <c r="BZ5" s="259"/>
      <c r="CA5" s="259"/>
      <c r="CB5" s="259"/>
      <c r="CC5" s="259"/>
      <c r="CD5" s="259"/>
      <c r="CE5" s="259"/>
      <c r="CF5" s="259"/>
      <c r="CG5" s="259"/>
      <c r="CH5" s="259"/>
      <c r="CI5" s="259"/>
      <c r="CJ5" s="259"/>
      <c r="CK5" s="259"/>
      <c r="CL5" s="259"/>
      <c r="CM5" s="259"/>
      <c r="CN5" s="259"/>
      <c r="CO5" s="259"/>
      <c r="CP5" s="259"/>
      <c r="CQ5" s="259"/>
      <c r="CR5" s="259"/>
      <c r="CS5" s="259"/>
      <c r="CT5" s="259"/>
      <c r="CU5" s="259"/>
      <c r="CV5" s="259"/>
      <c r="CW5" s="259"/>
      <c r="CX5" s="259"/>
      <c r="CY5" s="259"/>
      <c r="CZ5" s="259"/>
      <c r="DA5" s="259"/>
      <c r="DB5" s="259"/>
      <c r="DC5" s="259"/>
      <c r="DD5" s="259"/>
      <c r="DE5" s="259"/>
      <c r="DF5" s="259"/>
      <c r="DG5" s="259"/>
      <c r="DH5" s="259"/>
      <c r="DI5" s="259"/>
      <c r="DJ5" s="259"/>
      <c r="DK5" s="259"/>
      <c r="DL5" s="259"/>
      <c r="DM5" s="259"/>
      <c r="DN5" s="259"/>
      <c r="DO5" s="259"/>
      <c r="DP5" s="259"/>
      <c r="DQ5" s="259"/>
      <c r="DR5" s="259"/>
      <c r="DS5" s="259"/>
      <c r="DT5" s="259"/>
      <c r="DU5" s="259"/>
      <c r="DV5" s="259"/>
      <c r="DW5" s="259"/>
      <c r="DX5" s="259"/>
      <c r="DY5" s="259"/>
      <c r="DZ5" s="259"/>
      <c r="EA5" s="259"/>
      <c r="EB5" s="259"/>
      <c r="EC5" s="259"/>
      <c r="ED5" s="259"/>
      <c r="EE5" s="259"/>
      <c r="EF5" s="259"/>
      <c r="EG5" s="259"/>
      <c r="EH5" s="259"/>
      <c r="EI5" s="259"/>
      <c r="EJ5" s="259"/>
      <c r="EK5" s="259"/>
      <c r="EL5" s="259"/>
      <c r="EM5" s="259"/>
      <c r="EN5" s="259"/>
      <c r="EO5" s="259"/>
      <c r="EP5" s="259"/>
      <c r="EQ5" s="259"/>
      <c r="ER5" s="259"/>
      <c r="ES5" s="259"/>
      <c r="ET5" s="259"/>
      <c r="EU5" s="259"/>
      <c r="EV5" s="259"/>
      <c r="EW5" s="259"/>
      <c r="EX5" s="259"/>
      <c r="EY5" s="259"/>
      <c r="EZ5" s="259"/>
      <c r="FA5" s="259"/>
      <c r="FB5" s="259"/>
      <c r="FC5" s="259"/>
      <c r="FD5" s="259"/>
      <c r="FE5" s="259"/>
      <c r="FF5" s="259"/>
      <c r="FG5" s="259"/>
      <c r="FH5" s="259"/>
      <c r="FI5" s="259"/>
      <c r="FJ5" s="259"/>
      <c r="FK5" s="259"/>
      <c r="FL5" s="259"/>
      <c r="FM5" s="259"/>
      <c r="FN5" s="259"/>
      <c r="FO5" s="259"/>
      <c r="FP5" s="259"/>
      <c r="FQ5" s="259"/>
      <c r="FR5" s="259"/>
      <c r="FS5" s="259"/>
      <c r="FT5" s="259"/>
      <c r="FU5" s="259"/>
      <c r="FV5" s="259"/>
      <c r="FW5" s="259"/>
      <c r="FX5" s="259"/>
      <c r="FY5" s="259"/>
      <c r="FZ5" s="259"/>
      <c r="GA5" s="259"/>
      <c r="GB5" s="259"/>
      <c r="GC5" s="259"/>
      <c r="GD5" s="259"/>
      <c r="GE5" s="259"/>
      <c r="GF5" s="259"/>
      <c r="GG5" s="259"/>
      <c r="GH5" s="259"/>
      <c r="GI5" s="259"/>
      <c r="GJ5" s="259"/>
      <c r="GK5" s="259"/>
      <c r="GL5" s="259"/>
      <c r="GM5" s="259"/>
      <c r="GN5" s="259"/>
      <c r="GO5" s="259"/>
      <c r="GP5" s="259"/>
      <c r="GQ5" s="259"/>
      <c r="GR5" s="259"/>
      <c r="GS5" s="259"/>
      <c r="GT5" s="259"/>
      <c r="GU5" s="259"/>
      <c r="GV5" s="259"/>
      <c r="GW5" s="259"/>
      <c r="GX5" s="259"/>
      <c r="GY5" s="259"/>
      <c r="GZ5" s="259"/>
      <c r="HA5" s="259"/>
      <c r="HB5" s="259"/>
      <c r="HC5" s="259"/>
      <c r="HD5" s="259"/>
      <c r="HE5" s="259"/>
      <c r="HF5" s="259"/>
      <c r="HG5" s="259"/>
      <c r="HH5" s="259"/>
      <c r="HI5" s="259"/>
      <c r="HJ5" s="259"/>
      <c r="HK5" s="259"/>
      <c r="HL5" s="259"/>
      <c r="HM5" s="259"/>
      <c r="HN5" s="259"/>
      <c r="HO5" s="259"/>
      <c r="HP5" s="259"/>
      <c r="HQ5" s="259"/>
      <c r="HR5" s="259"/>
      <c r="HS5" s="259"/>
      <c r="HT5" s="259"/>
      <c r="HU5" s="259"/>
      <c r="HV5" s="259"/>
      <c r="HW5" s="259"/>
      <c r="HX5" s="259"/>
      <c r="HY5" s="259"/>
      <c r="HZ5" s="259"/>
      <c r="IA5" s="259"/>
      <c r="IB5" s="259"/>
      <c r="IC5" s="259"/>
      <c r="ID5" s="259"/>
      <c r="IE5" s="259"/>
      <c r="IF5" s="259"/>
      <c r="IG5" s="259"/>
      <c r="IH5" s="259"/>
      <c r="II5" s="259"/>
      <c r="IJ5" s="259"/>
      <c r="IK5" s="259"/>
      <c r="IL5" s="259"/>
      <c r="IM5" s="259"/>
      <c r="IN5" s="259"/>
      <c r="IO5" s="259"/>
      <c r="IP5" s="259"/>
      <c r="IQ5" s="259"/>
      <c r="IR5" s="259"/>
      <c r="IS5" s="259"/>
      <c r="IT5" s="259"/>
      <c r="IU5" s="259"/>
      <c r="IV5" s="259"/>
      <c r="IW5" s="259"/>
    </row>
    <row r="6" s="234" customFormat="1" ht="23" customHeight="1" spans="1:257">
      <c r="A6" s="366">
        <v>1</v>
      </c>
      <c r="B6" s="325" t="s">
        <v>11</v>
      </c>
      <c r="C6" s="249">
        <f>SUM(C7+C8+C18+C19)</f>
        <v>211180</v>
      </c>
      <c r="D6" s="249">
        <f>SUM(D7+D8+D18+D19)</f>
        <v>229738</v>
      </c>
      <c r="E6" s="249">
        <f>SUM(E7+E8+E18+E19)</f>
        <v>232300</v>
      </c>
      <c r="F6" s="249">
        <f>SUM(F7+F8+F18+F19)</f>
        <v>230326</v>
      </c>
      <c r="G6" s="370">
        <f t="shared" si="0"/>
        <v>-0.00849763237193285</v>
      </c>
      <c r="H6" s="248">
        <f>F6-E6</f>
        <v>-1974</v>
      </c>
      <c r="I6" s="248"/>
      <c r="J6" s="254"/>
      <c r="K6" s="259"/>
      <c r="L6" s="259"/>
      <c r="M6" s="259"/>
      <c r="N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  <c r="BN6" s="259"/>
      <c r="BO6" s="259"/>
      <c r="BP6" s="259"/>
      <c r="BQ6" s="259"/>
      <c r="BR6" s="259"/>
      <c r="BS6" s="259"/>
      <c r="BT6" s="259"/>
      <c r="BU6" s="259"/>
      <c r="BV6" s="259"/>
      <c r="BW6" s="259"/>
      <c r="BX6" s="259"/>
      <c r="BY6" s="259"/>
      <c r="BZ6" s="259"/>
      <c r="CA6" s="259"/>
      <c r="CB6" s="259"/>
      <c r="CC6" s="259"/>
      <c r="CD6" s="259"/>
      <c r="CE6" s="259"/>
      <c r="CF6" s="259"/>
      <c r="CG6" s="259"/>
      <c r="CH6" s="259"/>
      <c r="CI6" s="259"/>
      <c r="CJ6" s="259"/>
      <c r="CK6" s="259"/>
      <c r="CL6" s="259"/>
      <c r="CM6" s="259"/>
      <c r="CN6" s="259"/>
      <c r="CO6" s="259"/>
      <c r="CP6" s="259"/>
      <c r="CQ6" s="259"/>
      <c r="CR6" s="259"/>
      <c r="CS6" s="259"/>
      <c r="CT6" s="259"/>
      <c r="CU6" s="259"/>
      <c r="CV6" s="259"/>
      <c r="CW6" s="259"/>
      <c r="CX6" s="259"/>
      <c r="CY6" s="259"/>
      <c r="CZ6" s="259"/>
      <c r="DA6" s="259"/>
      <c r="DB6" s="259"/>
      <c r="DC6" s="259"/>
      <c r="DD6" s="259"/>
      <c r="DE6" s="259"/>
      <c r="DF6" s="259"/>
      <c r="DG6" s="259"/>
      <c r="DH6" s="259"/>
      <c r="DI6" s="259"/>
      <c r="DJ6" s="259"/>
      <c r="DK6" s="259"/>
      <c r="DL6" s="259"/>
      <c r="DM6" s="259"/>
      <c r="DN6" s="259"/>
      <c r="DO6" s="259"/>
      <c r="DP6" s="259"/>
      <c r="DQ6" s="259"/>
      <c r="DR6" s="259"/>
      <c r="DS6" s="259"/>
      <c r="DT6" s="259"/>
      <c r="DU6" s="259"/>
      <c r="DV6" s="259"/>
      <c r="DW6" s="259"/>
      <c r="DX6" s="259"/>
      <c r="DY6" s="259"/>
      <c r="DZ6" s="259"/>
      <c r="EA6" s="259"/>
      <c r="EB6" s="259"/>
      <c r="EC6" s="259"/>
      <c r="ED6" s="259"/>
      <c r="EE6" s="259"/>
      <c r="EF6" s="259"/>
      <c r="EG6" s="259"/>
      <c r="EH6" s="259"/>
      <c r="EI6" s="259"/>
      <c r="EJ6" s="259"/>
      <c r="EK6" s="259"/>
      <c r="EL6" s="259"/>
      <c r="EM6" s="259"/>
      <c r="EN6" s="259"/>
      <c r="EO6" s="259"/>
      <c r="EP6" s="259"/>
      <c r="EQ6" s="259"/>
      <c r="ER6" s="259"/>
      <c r="ES6" s="259"/>
      <c r="ET6" s="259"/>
      <c r="EU6" s="259"/>
      <c r="EV6" s="259"/>
      <c r="EW6" s="259"/>
      <c r="EX6" s="259"/>
      <c r="EY6" s="259"/>
      <c r="EZ6" s="259"/>
      <c r="FA6" s="259"/>
      <c r="FB6" s="259"/>
      <c r="FC6" s="259"/>
      <c r="FD6" s="259"/>
      <c r="FE6" s="259"/>
      <c r="FF6" s="259"/>
      <c r="FG6" s="259"/>
      <c r="FH6" s="259"/>
      <c r="FI6" s="259"/>
      <c r="FJ6" s="259"/>
      <c r="FK6" s="259"/>
      <c r="FL6" s="259"/>
      <c r="FM6" s="259"/>
      <c r="FN6" s="259"/>
      <c r="FO6" s="259"/>
      <c r="FP6" s="259"/>
      <c r="FQ6" s="259"/>
      <c r="FR6" s="259"/>
      <c r="FS6" s="259"/>
      <c r="FT6" s="259"/>
      <c r="FU6" s="259"/>
      <c r="FV6" s="259"/>
      <c r="FW6" s="259"/>
      <c r="FX6" s="259"/>
      <c r="FY6" s="259"/>
      <c r="FZ6" s="259"/>
      <c r="GA6" s="259"/>
      <c r="GB6" s="259"/>
      <c r="GC6" s="259"/>
      <c r="GD6" s="259"/>
      <c r="GE6" s="259"/>
      <c r="GF6" s="259"/>
      <c r="GG6" s="259"/>
      <c r="GH6" s="259"/>
      <c r="GI6" s="259"/>
      <c r="GJ6" s="259"/>
      <c r="GK6" s="259"/>
      <c r="GL6" s="259"/>
      <c r="GM6" s="259"/>
      <c r="GN6" s="259"/>
      <c r="GO6" s="259"/>
      <c r="GP6" s="259"/>
      <c r="GQ6" s="259"/>
      <c r="GR6" s="259"/>
      <c r="GS6" s="259"/>
      <c r="GT6" s="259"/>
      <c r="GU6" s="259"/>
      <c r="GV6" s="259"/>
      <c r="GW6" s="259"/>
      <c r="GX6" s="259"/>
      <c r="GY6" s="259"/>
      <c r="GZ6" s="259"/>
      <c r="HA6" s="259"/>
      <c r="HB6" s="259"/>
      <c r="HC6" s="259"/>
      <c r="HD6" s="259"/>
      <c r="HE6" s="259"/>
      <c r="HF6" s="259"/>
      <c r="HG6" s="259"/>
      <c r="HH6" s="259"/>
      <c r="HI6" s="259"/>
      <c r="HJ6" s="259"/>
      <c r="HK6" s="259"/>
      <c r="HL6" s="259"/>
      <c r="HM6" s="259"/>
      <c r="HN6" s="259"/>
      <c r="HO6" s="259"/>
      <c r="HP6" s="259"/>
      <c r="HQ6" s="259"/>
      <c r="HR6" s="259"/>
      <c r="HS6" s="259"/>
      <c r="HT6" s="259"/>
      <c r="HU6" s="259"/>
      <c r="HV6" s="259"/>
      <c r="HW6" s="259"/>
      <c r="HX6" s="259"/>
      <c r="HY6" s="259"/>
      <c r="HZ6" s="259"/>
      <c r="IA6" s="259"/>
      <c r="IB6" s="259"/>
      <c r="IC6" s="259"/>
      <c r="ID6" s="259"/>
      <c r="IE6" s="259"/>
      <c r="IF6" s="259"/>
      <c r="IG6" s="259"/>
      <c r="IH6" s="259"/>
      <c r="II6" s="259"/>
      <c r="IJ6" s="259"/>
      <c r="IK6" s="259"/>
      <c r="IL6" s="259"/>
      <c r="IM6" s="259"/>
      <c r="IN6" s="259"/>
      <c r="IO6" s="259"/>
      <c r="IP6" s="259"/>
      <c r="IQ6" s="259"/>
      <c r="IR6" s="259"/>
      <c r="IS6" s="259"/>
      <c r="IT6" s="259"/>
      <c r="IU6" s="259"/>
      <c r="IV6" s="259"/>
      <c r="IW6" s="259"/>
    </row>
    <row r="7" s="78" customFormat="1" ht="23" customHeight="1" spans="1:10">
      <c r="A7" s="122">
        <v>2</v>
      </c>
      <c r="B7" s="329" t="s">
        <v>53</v>
      </c>
      <c r="C7" s="255">
        <v>5480</v>
      </c>
      <c r="D7" s="255">
        <v>5480</v>
      </c>
      <c r="E7" s="255">
        <v>5480</v>
      </c>
      <c r="F7" s="255">
        <v>5480</v>
      </c>
      <c r="G7" s="370">
        <f t="shared" si="0"/>
        <v>0</v>
      </c>
      <c r="H7" s="248">
        <f>F7-E7</f>
        <v>0</v>
      </c>
      <c r="I7" s="248"/>
      <c r="J7" s="374"/>
    </row>
    <row r="8" s="78" customFormat="1" ht="23" customHeight="1" spans="1:11">
      <c r="A8" s="122">
        <v>3</v>
      </c>
      <c r="B8" s="329" t="s">
        <v>54</v>
      </c>
      <c r="C8" s="249">
        <f>C9+C10+C11+C12+C13+C14+C15+C17+C16</f>
        <v>99596</v>
      </c>
      <c r="D8" s="249">
        <f>D9+D10+D11+D12+D13+D14+D15+D17+D16</f>
        <v>95761</v>
      </c>
      <c r="E8" s="249">
        <f>E9+E10+E11+E12+E13+E14+E15+E17+E16</f>
        <v>120520</v>
      </c>
      <c r="F8" s="249">
        <f>F9+F10+F11+F12+F13+F14+F15+F17+F16</f>
        <v>115846</v>
      </c>
      <c r="G8" s="370">
        <f t="shared" si="0"/>
        <v>-0.0387819449054099</v>
      </c>
      <c r="H8" s="248">
        <f t="shared" ref="H8:H27" si="1">F8-E8</f>
        <v>-4674</v>
      </c>
      <c r="I8" s="248"/>
      <c r="J8" s="374"/>
      <c r="K8" s="156"/>
    </row>
    <row r="9" s="78" customFormat="1" ht="23" customHeight="1" spans="1:10">
      <c r="A9" s="122">
        <v>4</v>
      </c>
      <c r="B9" s="367" t="s">
        <v>55</v>
      </c>
      <c r="C9" s="368">
        <v>48330</v>
      </c>
      <c r="D9" s="369">
        <v>42046</v>
      </c>
      <c r="E9" s="369">
        <v>52214</v>
      </c>
      <c r="F9" s="369">
        <v>54825</v>
      </c>
      <c r="G9" s="371">
        <f t="shared" si="0"/>
        <v>0.0500057455854752</v>
      </c>
      <c r="H9" s="144">
        <f t="shared" si="1"/>
        <v>2611</v>
      </c>
      <c r="I9" s="248"/>
      <c r="J9" s="374"/>
    </row>
    <row r="10" s="78" customFormat="1" ht="23" customHeight="1" spans="1:10">
      <c r="A10" s="122">
        <v>5</v>
      </c>
      <c r="B10" s="327" t="s">
        <v>56</v>
      </c>
      <c r="C10" s="368">
        <v>16286</v>
      </c>
      <c r="D10" s="369">
        <v>16026</v>
      </c>
      <c r="E10" s="369">
        <v>17393</v>
      </c>
      <c r="F10" s="369">
        <v>18263</v>
      </c>
      <c r="G10" s="371">
        <f t="shared" si="0"/>
        <v>0.0500201230380038</v>
      </c>
      <c r="H10" s="144">
        <f t="shared" si="1"/>
        <v>870</v>
      </c>
      <c r="I10" s="248"/>
      <c r="J10" s="374"/>
    </row>
    <row r="11" s="78" customFormat="1" ht="23" customHeight="1" spans="1:10">
      <c r="A11" s="122">
        <v>6</v>
      </c>
      <c r="B11" s="327" t="s">
        <v>57</v>
      </c>
      <c r="C11" s="256">
        <v>4713</v>
      </c>
      <c r="D11" s="369">
        <v>4713</v>
      </c>
      <c r="E11" s="369">
        <v>5141</v>
      </c>
      <c r="F11" s="369">
        <v>5398</v>
      </c>
      <c r="G11" s="371">
        <f t="shared" si="0"/>
        <v>0.0499902742657071</v>
      </c>
      <c r="H11" s="144">
        <f t="shared" si="1"/>
        <v>257</v>
      </c>
      <c r="I11" s="248"/>
      <c r="J11" s="374"/>
    </row>
    <row r="12" s="78" customFormat="1" ht="23" customHeight="1" spans="1:10">
      <c r="A12" s="122">
        <v>7</v>
      </c>
      <c r="B12" s="327" t="s">
        <v>58</v>
      </c>
      <c r="C12" s="368">
        <v>10852</v>
      </c>
      <c r="D12" s="369">
        <v>12879</v>
      </c>
      <c r="E12" s="369">
        <v>10852</v>
      </c>
      <c r="F12" s="369">
        <v>10852</v>
      </c>
      <c r="G12" s="371">
        <f t="shared" si="0"/>
        <v>0</v>
      </c>
      <c r="H12" s="144">
        <f t="shared" si="1"/>
        <v>0</v>
      </c>
      <c r="I12" s="248"/>
      <c r="J12" s="374"/>
    </row>
    <row r="13" s="78" customFormat="1" ht="23" customHeight="1" spans="1:10">
      <c r="A13" s="122">
        <v>8</v>
      </c>
      <c r="B13" s="327" t="s">
        <v>59</v>
      </c>
      <c r="C13" s="256">
        <v>114</v>
      </c>
      <c r="D13" s="256">
        <v>114</v>
      </c>
      <c r="E13" s="256">
        <v>114</v>
      </c>
      <c r="F13" s="256">
        <v>114</v>
      </c>
      <c r="G13" s="371">
        <f t="shared" si="0"/>
        <v>0</v>
      </c>
      <c r="H13" s="144">
        <f t="shared" si="1"/>
        <v>0</v>
      </c>
      <c r="I13" s="248"/>
      <c r="J13" s="374"/>
    </row>
    <row r="14" s="78" customFormat="1" ht="23" customHeight="1" spans="1:10">
      <c r="A14" s="122">
        <v>9</v>
      </c>
      <c r="B14" s="327" t="s">
        <v>60</v>
      </c>
      <c r="C14" s="256">
        <v>8098</v>
      </c>
      <c r="D14" s="256">
        <v>8098</v>
      </c>
      <c r="E14" s="256">
        <v>9081</v>
      </c>
      <c r="F14" s="369">
        <v>9535</v>
      </c>
      <c r="G14" s="371">
        <f t="shared" si="0"/>
        <v>0.0499944939984583</v>
      </c>
      <c r="H14" s="144">
        <f t="shared" si="1"/>
        <v>454</v>
      </c>
      <c r="I14" s="248"/>
      <c r="J14" s="374"/>
    </row>
    <row r="15" s="78" customFormat="1" ht="23" customHeight="1" spans="1:10">
      <c r="A15" s="122">
        <v>10</v>
      </c>
      <c r="B15" s="327" t="s">
        <v>61</v>
      </c>
      <c r="C15" s="256">
        <v>8679</v>
      </c>
      <c r="D15" s="256">
        <v>8659</v>
      </c>
      <c r="E15" s="256">
        <v>8679</v>
      </c>
      <c r="F15" s="256">
        <v>8679</v>
      </c>
      <c r="G15" s="371">
        <f t="shared" si="0"/>
        <v>0</v>
      </c>
      <c r="H15" s="144">
        <f t="shared" si="1"/>
        <v>0</v>
      </c>
      <c r="I15" s="248"/>
      <c r="J15" s="374"/>
    </row>
    <row r="16" s="78" customFormat="1" ht="23" customHeight="1" spans="1:10">
      <c r="A16" s="122">
        <v>11</v>
      </c>
      <c r="B16" s="327" t="s">
        <v>62</v>
      </c>
      <c r="C16" s="256">
        <v>180</v>
      </c>
      <c r="D16" s="256">
        <v>180</v>
      </c>
      <c r="E16" s="256">
        <v>180</v>
      </c>
      <c r="F16" s="256">
        <v>180</v>
      </c>
      <c r="G16" s="371">
        <f t="shared" si="0"/>
        <v>0</v>
      </c>
      <c r="H16" s="144">
        <f t="shared" si="1"/>
        <v>0</v>
      </c>
      <c r="I16" s="248"/>
      <c r="J16" s="374"/>
    </row>
    <row r="17" s="78" customFormat="1" ht="23" customHeight="1" spans="1:10">
      <c r="A17" s="122">
        <v>12</v>
      </c>
      <c r="B17" s="327" t="s">
        <v>63</v>
      </c>
      <c r="C17" s="256">
        <f>12874-10530</f>
        <v>2344</v>
      </c>
      <c r="D17" s="256">
        <v>3046</v>
      </c>
      <c r="E17" s="256">
        <v>16866</v>
      </c>
      <c r="F17" s="256">
        <v>8000</v>
      </c>
      <c r="G17" s="371">
        <f t="shared" si="0"/>
        <v>-0.525672951500059</v>
      </c>
      <c r="H17" s="144">
        <f t="shared" si="1"/>
        <v>-8866</v>
      </c>
      <c r="I17" s="248"/>
      <c r="J17" s="374"/>
    </row>
    <row r="18" s="78" customFormat="1" ht="23" customHeight="1" spans="1:10">
      <c r="A18" s="122">
        <v>13</v>
      </c>
      <c r="B18" s="329" t="s">
        <v>64</v>
      </c>
      <c r="C18" s="256">
        <f>83276+10530</f>
        <v>93806</v>
      </c>
      <c r="D18" s="256">
        <v>84233</v>
      </c>
      <c r="E18" s="256">
        <v>87500</v>
      </c>
      <c r="F18" s="256">
        <v>90000</v>
      </c>
      <c r="G18" s="371">
        <f t="shared" si="0"/>
        <v>0.0285714285714286</v>
      </c>
      <c r="H18" s="144">
        <f t="shared" si="1"/>
        <v>2500</v>
      </c>
      <c r="I18" s="248"/>
      <c r="J18" s="374"/>
    </row>
    <row r="19" s="78" customFormat="1" ht="23" customHeight="1" spans="1:10">
      <c r="A19" s="122">
        <v>14</v>
      </c>
      <c r="B19" s="329" t="s">
        <v>65</v>
      </c>
      <c r="C19" s="256">
        <v>12298</v>
      </c>
      <c r="D19" s="256">
        <v>44264</v>
      </c>
      <c r="E19" s="256">
        <v>18800</v>
      </c>
      <c r="F19" s="256">
        <v>19000</v>
      </c>
      <c r="G19" s="371">
        <f t="shared" si="0"/>
        <v>0.0106382978723404</v>
      </c>
      <c r="H19" s="144">
        <f t="shared" si="1"/>
        <v>200</v>
      </c>
      <c r="I19" s="248"/>
      <c r="J19" s="374"/>
    </row>
    <row r="20" s="234" customFormat="1" ht="23" customHeight="1" spans="1:257">
      <c r="A20" s="366">
        <v>15</v>
      </c>
      <c r="B20" s="329" t="s">
        <v>37</v>
      </c>
      <c r="C20" s="255">
        <v>5793</v>
      </c>
      <c r="D20" s="255">
        <v>26321</v>
      </c>
      <c r="E20" s="255">
        <v>2320</v>
      </c>
      <c r="F20" s="255">
        <f>25580+288</f>
        <v>25868</v>
      </c>
      <c r="G20" s="370">
        <f t="shared" si="0"/>
        <v>10.15</v>
      </c>
      <c r="H20" s="248">
        <f t="shared" si="1"/>
        <v>23548</v>
      </c>
      <c r="I20" s="248"/>
      <c r="J20" s="355"/>
      <c r="K20" s="375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  <c r="AF20" s="259"/>
      <c r="AG20" s="259"/>
      <c r="AH20" s="259"/>
      <c r="AI20" s="259"/>
      <c r="AJ20" s="259"/>
      <c r="AK20" s="259"/>
      <c r="AL20" s="259"/>
      <c r="AM20" s="259"/>
      <c r="AN20" s="259"/>
      <c r="AO20" s="259"/>
      <c r="AP20" s="259"/>
      <c r="AQ20" s="259"/>
      <c r="AR20" s="259"/>
      <c r="AS20" s="259"/>
      <c r="AT20" s="259"/>
      <c r="AU20" s="259"/>
      <c r="AV20" s="259"/>
      <c r="AW20" s="259"/>
      <c r="AX20" s="259"/>
      <c r="AY20" s="259"/>
      <c r="AZ20" s="259"/>
      <c r="BA20" s="259"/>
      <c r="BB20" s="259"/>
      <c r="BC20" s="259"/>
      <c r="BD20" s="259"/>
      <c r="BE20" s="259"/>
      <c r="BF20" s="259"/>
      <c r="BG20" s="259"/>
      <c r="BH20" s="259"/>
      <c r="BI20" s="259"/>
      <c r="BJ20" s="259"/>
      <c r="BK20" s="259"/>
      <c r="BL20" s="259"/>
      <c r="BM20" s="259"/>
      <c r="BN20" s="259"/>
      <c r="BO20" s="259"/>
      <c r="BP20" s="259"/>
      <c r="BQ20" s="259"/>
      <c r="BR20" s="259"/>
      <c r="BS20" s="259"/>
      <c r="BT20" s="259"/>
      <c r="BU20" s="259"/>
      <c r="BV20" s="259"/>
      <c r="BW20" s="259"/>
      <c r="BX20" s="259"/>
      <c r="BY20" s="259"/>
      <c r="BZ20" s="259"/>
      <c r="CA20" s="259"/>
      <c r="CB20" s="259"/>
      <c r="CC20" s="259"/>
      <c r="CD20" s="259"/>
      <c r="CE20" s="259"/>
      <c r="CF20" s="259"/>
      <c r="CG20" s="259"/>
      <c r="CH20" s="259"/>
      <c r="CI20" s="259"/>
      <c r="CJ20" s="259"/>
      <c r="CK20" s="259"/>
      <c r="CL20" s="259"/>
      <c r="CM20" s="259"/>
      <c r="CN20" s="259"/>
      <c r="CO20" s="259"/>
      <c r="CP20" s="259"/>
      <c r="CQ20" s="259"/>
      <c r="CR20" s="259"/>
      <c r="CS20" s="259"/>
      <c r="CT20" s="259"/>
      <c r="CU20" s="259"/>
      <c r="CV20" s="259"/>
      <c r="CW20" s="259"/>
      <c r="CX20" s="259"/>
      <c r="CY20" s="259"/>
      <c r="CZ20" s="259"/>
      <c r="DA20" s="259"/>
      <c r="DB20" s="259"/>
      <c r="DC20" s="259"/>
      <c r="DD20" s="259"/>
      <c r="DE20" s="259"/>
      <c r="DF20" s="259"/>
      <c r="DG20" s="259"/>
      <c r="DH20" s="259"/>
      <c r="DI20" s="259"/>
      <c r="DJ20" s="259"/>
      <c r="DK20" s="259"/>
      <c r="DL20" s="259"/>
      <c r="DM20" s="259"/>
      <c r="DN20" s="259"/>
      <c r="DO20" s="259"/>
      <c r="DP20" s="259"/>
      <c r="DQ20" s="259"/>
      <c r="DR20" s="259"/>
      <c r="DS20" s="259"/>
      <c r="DT20" s="259"/>
      <c r="DU20" s="259"/>
      <c r="DV20" s="259"/>
      <c r="DW20" s="259"/>
      <c r="DX20" s="259"/>
      <c r="DY20" s="259"/>
      <c r="DZ20" s="259"/>
      <c r="EA20" s="259"/>
      <c r="EB20" s="259"/>
      <c r="EC20" s="259"/>
      <c r="ED20" s="259"/>
      <c r="EE20" s="259"/>
      <c r="EF20" s="259"/>
      <c r="EG20" s="259"/>
      <c r="EH20" s="259"/>
      <c r="EI20" s="259"/>
      <c r="EJ20" s="259"/>
      <c r="EK20" s="259"/>
      <c r="EL20" s="259"/>
      <c r="EM20" s="259"/>
      <c r="EN20" s="259"/>
      <c r="EO20" s="259"/>
      <c r="EP20" s="259"/>
      <c r="EQ20" s="259"/>
      <c r="ER20" s="259"/>
      <c r="ES20" s="259"/>
      <c r="ET20" s="259"/>
      <c r="EU20" s="259"/>
      <c r="EV20" s="259"/>
      <c r="EW20" s="259"/>
      <c r="EX20" s="259"/>
      <c r="EY20" s="259"/>
      <c r="EZ20" s="259"/>
      <c r="FA20" s="259"/>
      <c r="FB20" s="259"/>
      <c r="FC20" s="259"/>
      <c r="FD20" s="259"/>
      <c r="FE20" s="259"/>
      <c r="FF20" s="259"/>
      <c r="FG20" s="259"/>
      <c r="FH20" s="259"/>
      <c r="FI20" s="259"/>
      <c r="FJ20" s="259"/>
      <c r="FK20" s="259"/>
      <c r="FL20" s="259"/>
      <c r="FM20" s="259"/>
      <c r="FN20" s="259"/>
      <c r="FO20" s="259"/>
      <c r="FP20" s="259"/>
      <c r="FQ20" s="259"/>
      <c r="FR20" s="259"/>
      <c r="FS20" s="259"/>
      <c r="FT20" s="259"/>
      <c r="FU20" s="259"/>
      <c r="FV20" s="259"/>
      <c r="FW20" s="259"/>
      <c r="FX20" s="259"/>
      <c r="FY20" s="259"/>
      <c r="FZ20" s="259"/>
      <c r="GA20" s="259"/>
      <c r="GB20" s="259"/>
      <c r="GC20" s="259"/>
      <c r="GD20" s="259"/>
      <c r="GE20" s="259"/>
      <c r="GF20" s="259"/>
      <c r="GG20" s="259"/>
      <c r="GH20" s="259"/>
      <c r="GI20" s="259"/>
      <c r="GJ20" s="259"/>
      <c r="GK20" s="259"/>
      <c r="GL20" s="259"/>
      <c r="GM20" s="259"/>
      <c r="GN20" s="259"/>
      <c r="GO20" s="259"/>
      <c r="GP20" s="259"/>
      <c r="GQ20" s="259"/>
      <c r="GR20" s="259"/>
      <c r="GS20" s="259"/>
      <c r="GT20" s="259"/>
      <c r="GU20" s="259"/>
      <c r="GV20" s="259"/>
      <c r="GW20" s="259"/>
      <c r="GX20" s="259"/>
      <c r="GY20" s="259"/>
      <c r="GZ20" s="259"/>
      <c r="HA20" s="259"/>
      <c r="HB20" s="259"/>
      <c r="HC20" s="259"/>
      <c r="HD20" s="259"/>
      <c r="HE20" s="259"/>
      <c r="HF20" s="259"/>
      <c r="HG20" s="259"/>
      <c r="HH20" s="259"/>
      <c r="HI20" s="259"/>
      <c r="HJ20" s="259"/>
      <c r="HK20" s="259"/>
      <c r="HL20" s="259"/>
      <c r="HM20" s="259"/>
      <c r="HN20" s="259"/>
      <c r="HO20" s="259"/>
      <c r="HP20" s="259"/>
      <c r="HQ20" s="259"/>
      <c r="HR20" s="259"/>
      <c r="HS20" s="259"/>
      <c r="HT20" s="259"/>
      <c r="HU20" s="259"/>
      <c r="HV20" s="259"/>
      <c r="HW20" s="259"/>
      <c r="HX20" s="259"/>
      <c r="HY20" s="259"/>
      <c r="HZ20" s="259"/>
      <c r="IA20" s="259"/>
      <c r="IB20" s="259"/>
      <c r="IC20" s="259"/>
      <c r="ID20" s="259"/>
      <c r="IE20" s="259"/>
      <c r="IF20" s="259"/>
      <c r="IG20" s="259"/>
      <c r="IH20" s="259"/>
      <c r="II20" s="259"/>
      <c r="IJ20" s="259"/>
      <c r="IK20" s="259"/>
      <c r="IL20" s="259"/>
      <c r="IM20" s="259"/>
      <c r="IN20" s="259"/>
      <c r="IO20" s="259"/>
      <c r="IP20" s="259"/>
      <c r="IQ20" s="259"/>
      <c r="IR20" s="259"/>
      <c r="IS20" s="259"/>
      <c r="IT20" s="259"/>
      <c r="IU20" s="259"/>
      <c r="IV20" s="259"/>
      <c r="IW20" s="259"/>
    </row>
  </sheetData>
  <mergeCells count="2">
    <mergeCell ref="B1:J1"/>
    <mergeCell ref="C2:H2"/>
  </mergeCells>
  <printOptions horizontalCentered="1"/>
  <pageMargins left="0.251388888888889" right="0.251388888888889" top="0.751388888888889" bottom="0.751388888888889" header="0.298611111111111" footer="0.298611111111111"/>
  <pageSetup paperSize="9" firstPageNumber="2" fitToHeight="0" orientation="landscape" useFirstPageNumber="1" horizontalDpi="6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6" sqref="E6"/>
    </sheetView>
  </sheetViews>
  <sheetFormatPr defaultColWidth="9" defaultRowHeight="15.75" outlineLevelCol="4"/>
  <cols>
    <col min="1" max="2" width="33.9" style="78" customWidth="1"/>
    <col min="3" max="16384" width="9" style="78"/>
  </cols>
  <sheetData>
    <row r="1" s="78" customFormat="1" ht="57.75" customHeight="1" spans="1:5">
      <c r="A1" s="81" t="s">
        <v>1251</v>
      </c>
      <c r="B1" s="82"/>
      <c r="C1" s="83"/>
      <c r="D1" s="83"/>
      <c r="E1" s="83"/>
    </row>
    <row r="2" s="79" customFormat="1" ht="24.95" customHeight="1" spans="1:2">
      <c r="A2" s="84"/>
      <c r="B2" s="85" t="s">
        <v>1</v>
      </c>
    </row>
    <row r="3" s="80" customFormat="1" ht="33" customHeight="1" spans="1:2">
      <c r="A3" s="86" t="s">
        <v>1242</v>
      </c>
      <c r="B3" s="86" t="s">
        <v>1232</v>
      </c>
    </row>
    <row r="4" s="79" customFormat="1" ht="39" customHeight="1" spans="1:2">
      <c r="A4" s="87" t="s">
        <v>1243</v>
      </c>
      <c r="B4" s="88"/>
    </row>
    <row r="5" s="79" customFormat="1" ht="51" customHeight="1" spans="1:2">
      <c r="A5" s="87" t="s">
        <v>1244</v>
      </c>
      <c r="B5" s="88"/>
    </row>
    <row r="6" s="79" customFormat="1" ht="39" customHeight="1" spans="1:2">
      <c r="A6" s="87" t="s">
        <v>1245</v>
      </c>
      <c r="B6" s="88"/>
    </row>
    <row r="7" s="79" customFormat="1" ht="39" customHeight="1" spans="1:2">
      <c r="A7" s="89"/>
      <c r="B7" s="88"/>
    </row>
    <row r="8" s="79" customFormat="1" ht="39" customHeight="1" spans="1:2">
      <c r="A8" s="86" t="s">
        <v>1246</v>
      </c>
      <c r="B8" s="90">
        <f>SUM(B4:B6)</f>
        <v>0</v>
      </c>
    </row>
    <row r="9" s="79" customFormat="1" ht="39" customHeight="1" spans="1:2">
      <c r="A9" s="91" t="s">
        <v>1247</v>
      </c>
      <c r="B9" s="88">
        <v>288</v>
      </c>
    </row>
    <row r="10" s="79" customFormat="1" ht="39" customHeight="1" spans="1:2">
      <c r="A10" s="86" t="s">
        <v>1248</v>
      </c>
      <c r="B10" s="88">
        <v>288</v>
      </c>
    </row>
    <row r="11" s="79" customFormat="1" ht="14.25"/>
  </sheetData>
  <mergeCells count="1">
    <mergeCell ref="A1:B1"/>
  </mergeCells>
  <pageMargins left="0.75" right="0.75" top="1" bottom="1" header="0.5" footer="0.5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A16" sqref="A16"/>
    </sheetView>
  </sheetViews>
  <sheetFormatPr defaultColWidth="8.8" defaultRowHeight="15.75" outlineLevelCol="2"/>
  <cols>
    <col min="1" max="3" width="30.7" customWidth="1"/>
  </cols>
  <sheetData>
    <row r="1" ht="22.5" spans="1:3">
      <c r="A1" s="70" t="s">
        <v>1252</v>
      </c>
      <c r="B1" s="70"/>
      <c r="C1" s="70"/>
    </row>
    <row r="2" spans="1:3">
      <c r="A2" s="71" t="s">
        <v>1253</v>
      </c>
      <c r="B2" s="71"/>
      <c r="C2" s="71"/>
    </row>
    <row r="3" spans="1:3">
      <c r="A3" s="72" t="s">
        <v>1254</v>
      </c>
      <c r="B3" s="72" t="s">
        <v>1255</v>
      </c>
      <c r="C3" s="72" t="s">
        <v>100</v>
      </c>
    </row>
    <row r="4" spans="1:3">
      <c r="A4" s="73"/>
      <c r="B4" s="72" t="s">
        <v>1256</v>
      </c>
      <c r="C4" s="74">
        <f>C5+C8</f>
        <v>0</v>
      </c>
    </row>
    <row r="5" spans="1:3">
      <c r="A5" s="73"/>
      <c r="B5" s="75"/>
      <c r="C5" s="74"/>
    </row>
    <row r="6" spans="1:3">
      <c r="A6" s="73"/>
      <c r="B6" s="75"/>
      <c r="C6" s="74"/>
    </row>
    <row r="7" spans="1:3">
      <c r="A7" s="73"/>
      <c r="B7" s="76"/>
      <c r="C7" s="74"/>
    </row>
    <row r="8" spans="1:3">
      <c r="A8" s="73"/>
      <c r="B8" s="75"/>
      <c r="C8" s="74"/>
    </row>
    <row r="9" spans="1:3">
      <c r="A9" s="73"/>
      <c r="B9" s="75"/>
      <c r="C9" s="74"/>
    </row>
    <row r="10" spans="1:3">
      <c r="A10" s="73"/>
      <c r="B10" s="76"/>
      <c r="C10" s="74"/>
    </row>
    <row r="11" spans="1:3">
      <c r="A11" s="73"/>
      <c r="B11" s="76"/>
      <c r="C11" s="74"/>
    </row>
    <row r="12" spans="1:3">
      <c r="A12" s="73"/>
      <c r="B12" s="76"/>
      <c r="C12" s="74"/>
    </row>
    <row r="13" spans="1:3">
      <c r="A13" s="73"/>
      <c r="B13" s="76"/>
      <c r="C13" s="74"/>
    </row>
    <row r="14" spans="1:3">
      <c r="A14" s="73"/>
      <c r="B14" s="76"/>
      <c r="C14" s="74"/>
    </row>
    <row r="15" spans="1:3">
      <c r="A15" s="73"/>
      <c r="B15" s="76"/>
      <c r="C15" s="74"/>
    </row>
    <row r="16" spans="1:3">
      <c r="A16" s="73"/>
      <c r="B16" s="76"/>
      <c r="C16" s="74"/>
    </row>
    <row r="17" spans="1:3">
      <c r="A17" s="73"/>
      <c r="B17" s="76"/>
      <c r="C17" s="74"/>
    </row>
    <row r="18" spans="1:3">
      <c r="A18" s="73"/>
      <c r="B18" s="76"/>
      <c r="C18" s="74"/>
    </row>
    <row r="19" spans="1:3">
      <c r="A19" s="73"/>
      <c r="B19" s="76"/>
      <c r="C19" s="74"/>
    </row>
    <row r="20" spans="1:3">
      <c r="A20" s="73"/>
      <c r="B20" s="75"/>
      <c r="C20" s="74"/>
    </row>
    <row r="21" spans="1:3">
      <c r="A21" s="73"/>
      <c r="B21" s="76"/>
      <c r="C21" s="74"/>
    </row>
    <row r="22" spans="1:3">
      <c r="A22" s="73"/>
      <c r="B22" s="75"/>
      <c r="C22" s="74"/>
    </row>
    <row r="23" spans="1:3">
      <c r="A23" s="73"/>
      <c r="B23" s="76"/>
      <c r="C23" s="74"/>
    </row>
    <row r="24" spans="1:3">
      <c r="A24" s="73"/>
      <c r="B24" s="76"/>
      <c r="C24" s="74"/>
    </row>
    <row r="25" spans="1:3">
      <c r="A25" s="73"/>
      <c r="B25" s="76"/>
      <c r="C25" s="74"/>
    </row>
    <row r="26" spans="1:3">
      <c r="A26" s="73"/>
      <c r="B26" s="75"/>
      <c r="C26" s="74"/>
    </row>
    <row r="27" spans="1:3">
      <c r="A27" s="73"/>
      <c r="B27" s="76"/>
      <c r="C27" s="74"/>
    </row>
    <row r="28" spans="1:3">
      <c r="A28" s="77" t="s">
        <v>1257</v>
      </c>
      <c r="B28" s="77"/>
      <c r="C28" s="77"/>
    </row>
  </sheetData>
  <mergeCells count="3">
    <mergeCell ref="A1:C1"/>
    <mergeCell ref="A2:C2"/>
    <mergeCell ref="A28:C28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Zeros="0" zoomScale="90" zoomScaleNormal="90" workbookViewId="0">
      <selection activeCell="F16" sqref="F16"/>
    </sheetView>
  </sheetViews>
  <sheetFormatPr defaultColWidth="8.8" defaultRowHeight="14.25"/>
  <cols>
    <col min="1" max="1" width="45.4333333333333" style="45" customWidth="1"/>
    <col min="2" max="2" width="14.4083333333333" style="46" customWidth="1"/>
    <col min="3" max="3" width="15.7333333333333" style="46" customWidth="1"/>
    <col min="4" max="4" width="14.55" style="46" customWidth="1"/>
    <col min="5" max="5" width="17.4916666666667" style="46" customWidth="1"/>
    <col min="6" max="6" width="18.525" style="45" customWidth="1"/>
    <col min="7" max="7" width="14.7" style="45" customWidth="1"/>
    <col min="8" max="29" width="9" style="45"/>
    <col min="30" max="16384" width="8.8" style="45"/>
  </cols>
  <sheetData>
    <row r="1" ht="17" customHeight="1" spans="1:1">
      <c r="A1" s="47"/>
    </row>
    <row r="2" s="45" customFormat="1" ht="29" customHeight="1" spans="1:9">
      <c r="A2" s="48" t="s">
        <v>1258</v>
      </c>
      <c r="B2" s="48"/>
      <c r="C2" s="48"/>
      <c r="D2" s="48"/>
      <c r="E2" s="48"/>
      <c r="F2" s="48"/>
      <c r="G2" s="48"/>
      <c r="H2" s="48"/>
      <c r="I2" s="48"/>
    </row>
    <row r="3" s="45" customFormat="1" ht="15.95" customHeight="1" spans="1:9">
      <c r="A3" s="49"/>
      <c r="B3" s="50"/>
      <c r="C3" s="51"/>
      <c r="D3" s="50"/>
      <c r="E3" s="65" t="s">
        <v>1</v>
      </c>
      <c r="F3" s="65"/>
      <c r="G3" s="65"/>
      <c r="H3" s="65"/>
      <c r="I3" s="65"/>
    </row>
    <row r="4" s="45" customFormat="1" ht="42" customHeight="1" spans="1:9">
      <c r="A4" s="52" t="s">
        <v>1259</v>
      </c>
      <c r="B4" s="53" t="s">
        <v>1143</v>
      </c>
      <c r="C4" s="54" t="s">
        <v>1260</v>
      </c>
      <c r="D4" s="54" t="s">
        <v>1261</v>
      </c>
      <c r="E4" s="66" t="s">
        <v>1262</v>
      </c>
      <c r="F4" s="67" t="s">
        <v>1263</v>
      </c>
      <c r="G4" s="67" t="s">
        <v>1264</v>
      </c>
      <c r="H4" s="67" t="s">
        <v>1265</v>
      </c>
      <c r="I4" s="53" t="s">
        <v>1266</v>
      </c>
    </row>
    <row r="5" s="45" customFormat="1" ht="27" customHeight="1" spans="1:9">
      <c r="A5" s="55" t="s">
        <v>1239</v>
      </c>
      <c r="B5" s="56">
        <f>D5+E5</f>
        <v>35393</v>
      </c>
      <c r="C5" s="54"/>
      <c r="D5" s="57">
        <v>30625</v>
      </c>
      <c r="E5" s="68">
        <v>4768</v>
      </c>
      <c r="F5" s="67"/>
      <c r="G5" s="67"/>
      <c r="H5" s="67"/>
      <c r="I5" s="53"/>
    </row>
    <row r="6" s="45" customFormat="1" ht="27" customHeight="1" spans="1:9">
      <c r="A6" s="58" t="s">
        <v>1267</v>
      </c>
      <c r="B6" s="59">
        <f t="shared" ref="B6:B9" si="0">C6+D6+E6+F6+G6+H6+I6</f>
        <v>38193</v>
      </c>
      <c r="C6" s="60">
        <v>0</v>
      </c>
      <c r="D6" s="61">
        <v>12252</v>
      </c>
      <c r="E6" s="59">
        <v>25941</v>
      </c>
      <c r="F6" s="63"/>
      <c r="G6" s="63"/>
      <c r="H6" s="63">
        <v>0</v>
      </c>
      <c r="I6" s="69">
        <v>0</v>
      </c>
    </row>
    <row r="7" s="45" customFormat="1" ht="27" customHeight="1" spans="1:9">
      <c r="A7" s="62" t="s">
        <v>1268</v>
      </c>
      <c r="B7" s="59">
        <f t="shared" si="0"/>
        <v>18297</v>
      </c>
      <c r="C7" s="63">
        <v>0</v>
      </c>
      <c r="D7" s="59">
        <v>3351</v>
      </c>
      <c r="E7" s="59">
        <v>14946</v>
      </c>
      <c r="F7" s="63"/>
      <c r="G7" s="63"/>
      <c r="H7" s="63">
        <v>0</v>
      </c>
      <c r="I7" s="69">
        <v>0</v>
      </c>
    </row>
    <row r="8" s="45" customFormat="1" ht="27" customHeight="1" spans="1:9">
      <c r="A8" s="62" t="s">
        <v>1269</v>
      </c>
      <c r="B8" s="59">
        <f t="shared" si="0"/>
        <v>19402</v>
      </c>
      <c r="C8" s="63">
        <v>0</v>
      </c>
      <c r="D8" s="59">
        <v>8797</v>
      </c>
      <c r="E8" s="59">
        <v>10605</v>
      </c>
      <c r="F8" s="63"/>
      <c r="G8" s="63"/>
      <c r="H8" s="63">
        <v>0</v>
      </c>
      <c r="I8" s="69">
        <v>0</v>
      </c>
    </row>
    <row r="9" s="45" customFormat="1" ht="27" customHeight="1" spans="1:9">
      <c r="A9" s="64" t="s">
        <v>1270</v>
      </c>
      <c r="B9" s="59">
        <f t="shared" si="0"/>
        <v>132</v>
      </c>
      <c r="C9" s="63">
        <v>0</v>
      </c>
      <c r="D9" s="59">
        <v>92</v>
      </c>
      <c r="E9" s="59">
        <v>40</v>
      </c>
      <c r="F9" s="63"/>
      <c r="G9" s="63"/>
      <c r="H9" s="63">
        <v>0</v>
      </c>
      <c r="I9" s="69">
        <v>0</v>
      </c>
    </row>
    <row r="10" s="45" customFormat="1" ht="27" customHeight="1" spans="1:9">
      <c r="A10" s="64" t="s">
        <v>1271</v>
      </c>
      <c r="B10" s="59">
        <f>C10+D10</f>
        <v>0</v>
      </c>
      <c r="C10" s="63">
        <v>0</v>
      </c>
      <c r="D10" s="59">
        <v>0</v>
      </c>
      <c r="E10" s="59"/>
      <c r="F10" s="63"/>
      <c r="G10" s="63"/>
      <c r="H10" s="63"/>
      <c r="I10" s="63"/>
    </row>
    <row r="11" s="45" customFormat="1" ht="27" customHeight="1" spans="1:9">
      <c r="A11" s="64" t="s">
        <v>1272</v>
      </c>
      <c r="B11" s="59">
        <f>C11+D11+E11+F11+I11</f>
        <v>350</v>
      </c>
      <c r="C11" s="63">
        <v>0</v>
      </c>
      <c r="D11" s="59"/>
      <c r="E11" s="59">
        <v>350</v>
      </c>
      <c r="F11" s="63"/>
      <c r="G11" s="63"/>
      <c r="H11" s="63"/>
      <c r="I11" s="63">
        <v>0</v>
      </c>
    </row>
    <row r="12" s="45" customFormat="1" ht="27" customHeight="1" spans="1:9">
      <c r="A12" s="64" t="s">
        <v>1273</v>
      </c>
      <c r="B12" s="59">
        <f t="shared" ref="B12:B16" si="1">C12+D12+E12+F12+G12+H12+I12</f>
        <v>12</v>
      </c>
      <c r="C12" s="63">
        <v>0</v>
      </c>
      <c r="D12" s="59">
        <v>12</v>
      </c>
      <c r="E12" s="59">
        <v>0</v>
      </c>
      <c r="F12" s="63"/>
      <c r="G12" s="63"/>
      <c r="H12" s="63">
        <v>0</v>
      </c>
      <c r="I12" s="63">
        <v>0</v>
      </c>
    </row>
    <row r="13" s="45" customFormat="1" ht="27" customHeight="1" spans="1:9">
      <c r="A13" s="64" t="s">
        <v>1274</v>
      </c>
      <c r="B13" s="59">
        <f>C13</f>
        <v>0</v>
      </c>
      <c r="C13" s="63">
        <v>0</v>
      </c>
      <c r="D13" s="59">
        <v>0</v>
      </c>
      <c r="E13" s="59">
        <v>0</v>
      </c>
      <c r="F13" s="63"/>
      <c r="G13" s="63"/>
      <c r="H13" s="63"/>
      <c r="I13" s="63"/>
    </row>
    <row r="14" s="45" customFormat="1" ht="27" customHeight="1" spans="1:9">
      <c r="A14" s="64" t="s">
        <v>1275</v>
      </c>
      <c r="B14" s="59">
        <f>C14</f>
        <v>0</v>
      </c>
      <c r="C14" s="63">
        <v>0</v>
      </c>
      <c r="D14" s="59">
        <v>0</v>
      </c>
      <c r="E14" s="59">
        <v>0</v>
      </c>
      <c r="F14" s="63"/>
      <c r="G14" s="63"/>
      <c r="H14" s="63"/>
      <c r="I14" s="63"/>
    </row>
    <row r="15" s="45" customFormat="1" ht="27" customHeight="1" spans="1:9">
      <c r="A15" s="62" t="s">
        <v>1276</v>
      </c>
      <c r="B15" s="59">
        <f t="shared" si="1"/>
        <v>34253</v>
      </c>
      <c r="C15" s="63">
        <v>0</v>
      </c>
      <c r="D15" s="59">
        <v>8867</v>
      </c>
      <c r="E15" s="59">
        <v>25386</v>
      </c>
      <c r="F15" s="63"/>
      <c r="G15" s="63"/>
      <c r="H15" s="63">
        <v>0</v>
      </c>
      <c r="I15" s="63">
        <v>0</v>
      </c>
    </row>
    <row r="16" s="45" customFormat="1" ht="27" customHeight="1" spans="1:9">
      <c r="A16" s="62" t="s">
        <v>1277</v>
      </c>
      <c r="B16" s="59">
        <f t="shared" si="1"/>
        <v>33952</v>
      </c>
      <c r="C16" s="63">
        <v>0</v>
      </c>
      <c r="D16" s="59">
        <v>8866</v>
      </c>
      <c r="E16" s="59">
        <v>25086</v>
      </c>
      <c r="F16" s="63"/>
      <c r="G16" s="63"/>
      <c r="H16" s="63">
        <v>0</v>
      </c>
      <c r="I16" s="63">
        <v>0</v>
      </c>
    </row>
    <row r="17" s="45" customFormat="1" ht="27" customHeight="1" spans="1:9">
      <c r="A17" s="62" t="s">
        <v>1278</v>
      </c>
      <c r="B17" s="59">
        <f>C17+D17+E17+F17+I17</f>
        <v>301</v>
      </c>
      <c r="C17" s="63">
        <v>0</v>
      </c>
      <c r="D17" s="59">
        <v>1</v>
      </c>
      <c r="E17" s="59">
        <v>300</v>
      </c>
      <c r="F17" s="63"/>
      <c r="G17" s="63"/>
      <c r="H17" s="63"/>
      <c r="I17" s="63">
        <v>0</v>
      </c>
    </row>
    <row r="18" s="45" customFormat="1" ht="27" customHeight="1" spans="1:9">
      <c r="A18" s="64" t="s">
        <v>1279</v>
      </c>
      <c r="B18" s="59">
        <f>C18+D18+E18+F18+G18+H18+I18</f>
        <v>0</v>
      </c>
      <c r="C18" s="63">
        <v>0</v>
      </c>
      <c r="D18" s="59">
        <v>0</v>
      </c>
      <c r="E18" s="59">
        <v>0</v>
      </c>
      <c r="F18" s="63"/>
      <c r="G18" s="63"/>
      <c r="H18" s="63">
        <v>0</v>
      </c>
      <c r="I18" s="63">
        <v>0</v>
      </c>
    </row>
    <row r="19" s="45" customFormat="1" ht="27" customHeight="1" spans="1:9">
      <c r="A19" s="64" t="s">
        <v>1280</v>
      </c>
      <c r="B19" s="59">
        <f>C19</f>
        <v>0</v>
      </c>
      <c r="C19" s="63">
        <v>0</v>
      </c>
      <c r="D19" s="59">
        <v>0</v>
      </c>
      <c r="E19" s="59">
        <v>0</v>
      </c>
      <c r="F19" s="63"/>
      <c r="G19" s="63"/>
      <c r="H19" s="63"/>
      <c r="I19" s="63"/>
    </row>
    <row r="20" s="45" customFormat="1" ht="27" customHeight="1" spans="1:9">
      <c r="A20" s="64" t="s">
        <v>1281</v>
      </c>
      <c r="B20" s="59">
        <f>C20</f>
        <v>0</v>
      </c>
      <c r="C20" s="63">
        <v>0</v>
      </c>
      <c r="D20" s="59">
        <v>0</v>
      </c>
      <c r="E20" s="59">
        <v>0</v>
      </c>
      <c r="F20" s="63"/>
      <c r="G20" s="63"/>
      <c r="H20" s="63"/>
      <c r="I20" s="63"/>
    </row>
    <row r="21" s="45" customFormat="1" ht="27" customHeight="1" spans="1:9">
      <c r="A21" s="58" t="s">
        <v>1282</v>
      </c>
      <c r="B21" s="59">
        <f>C21+D21+E21+F21+G21+H21+I21</f>
        <v>3940</v>
      </c>
      <c r="C21" s="63">
        <v>0</v>
      </c>
      <c r="D21" s="59">
        <f>D6-D15</f>
        <v>3385</v>
      </c>
      <c r="E21" s="59">
        <f>E6-E15</f>
        <v>555</v>
      </c>
      <c r="F21" s="63"/>
      <c r="G21" s="63"/>
      <c r="H21" s="63">
        <v>0</v>
      </c>
      <c r="I21" s="69">
        <v>0</v>
      </c>
    </row>
    <row r="22" s="45" customFormat="1" ht="27" customHeight="1" spans="1:9">
      <c r="A22" s="62" t="s">
        <v>1283</v>
      </c>
      <c r="B22" s="59">
        <f>B5+B21</f>
        <v>39333</v>
      </c>
      <c r="C22" s="63">
        <f>C5+C21</f>
        <v>0</v>
      </c>
      <c r="D22" s="59">
        <f>D5+D21</f>
        <v>34010</v>
      </c>
      <c r="E22" s="59">
        <f>E5+E21</f>
        <v>5323</v>
      </c>
      <c r="F22" s="63"/>
      <c r="G22" s="63"/>
      <c r="H22" s="63">
        <v>0</v>
      </c>
      <c r="I22" s="69">
        <v>0</v>
      </c>
    </row>
  </sheetData>
  <mergeCells count="2">
    <mergeCell ref="A2:I2"/>
    <mergeCell ref="E3:I3"/>
  </mergeCells>
  <printOptions horizontalCentered="1"/>
  <pageMargins left="0.751388888888889" right="0.393055555555556" top="0.786805555555556" bottom="0.393055555555556" header="0.314583333333333" footer="0.275"/>
  <pageSetup paperSize="8" scale="78" firstPageNumber="24" orientation="landscape" useFirstPageNumber="1" horizontalDpi="6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Zeros="0" workbookViewId="0">
      <selection activeCell="H29" sqref="H29"/>
    </sheetView>
  </sheetViews>
  <sheetFormatPr defaultColWidth="8.8" defaultRowHeight="14.25"/>
  <cols>
    <col min="1" max="1" width="45.4333333333333" style="45" customWidth="1"/>
    <col min="2" max="2" width="14.4083333333333" style="46" customWidth="1"/>
    <col min="3" max="3" width="15.7333333333333" style="46" customWidth="1"/>
    <col min="4" max="4" width="14.55" style="46" customWidth="1"/>
    <col min="5" max="5" width="17.4916666666667" style="46" customWidth="1"/>
    <col min="6" max="6" width="18.525" style="45" customWidth="1"/>
    <col min="7" max="7" width="14.7" style="45" customWidth="1"/>
    <col min="8" max="29" width="9" style="45"/>
    <col min="30" max="16384" width="8.8" style="45"/>
  </cols>
  <sheetData>
    <row r="1" ht="17" customHeight="1" spans="1:1">
      <c r="A1" s="47"/>
    </row>
    <row r="2" s="45" customFormat="1" ht="29" customHeight="1" spans="1:9">
      <c r="A2" s="48" t="s">
        <v>1284</v>
      </c>
      <c r="B2" s="48"/>
      <c r="C2" s="48"/>
      <c r="D2" s="48"/>
      <c r="E2" s="48"/>
      <c r="F2" s="48"/>
      <c r="G2" s="48"/>
      <c r="H2" s="48"/>
      <c r="I2" s="48"/>
    </row>
    <row r="3" s="45" customFormat="1" ht="15.95" customHeight="1" spans="1:9">
      <c r="A3" s="49"/>
      <c r="B3" s="50"/>
      <c r="C3" s="51"/>
      <c r="D3" s="50"/>
      <c r="E3" s="65" t="s">
        <v>1</v>
      </c>
      <c r="F3" s="65"/>
      <c r="G3" s="65"/>
      <c r="H3" s="65"/>
      <c r="I3" s="65"/>
    </row>
    <row r="4" s="45" customFormat="1" ht="42" customHeight="1" spans="1:9">
      <c r="A4" s="52" t="s">
        <v>1259</v>
      </c>
      <c r="B4" s="53" t="s">
        <v>1143</v>
      </c>
      <c r="C4" s="54" t="s">
        <v>1260</v>
      </c>
      <c r="D4" s="54" t="s">
        <v>1261</v>
      </c>
      <c r="E4" s="66" t="s">
        <v>1262</v>
      </c>
      <c r="F4" s="67" t="s">
        <v>1263</v>
      </c>
      <c r="G4" s="67" t="s">
        <v>1264</v>
      </c>
      <c r="H4" s="67" t="s">
        <v>1265</v>
      </c>
      <c r="I4" s="53" t="s">
        <v>1266</v>
      </c>
    </row>
    <row r="5" s="45" customFormat="1" ht="27" hidden="1" customHeight="1" spans="1:9">
      <c r="A5" s="55" t="s">
        <v>1239</v>
      </c>
      <c r="B5" s="56">
        <f>D5+E5</f>
        <v>35393</v>
      </c>
      <c r="C5" s="54"/>
      <c r="D5" s="57">
        <v>30625</v>
      </c>
      <c r="E5" s="68">
        <v>4768</v>
      </c>
      <c r="F5" s="67"/>
      <c r="G5" s="67"/>
      <c r="H5" s="67"/>
      <c r="I5" s="53"/>
    </row>
    <row r="6" s="45" customFormat="1" ht="27" customHeight="1" spans="1:9">
      <c r="A6" s="58" t="s">
        <v>1267</v>
      </c>
      <c r="B6" s="59">
        <f t="shared" ref="B6:B9" si="0">C6+D6+E6+F6+G6+H6+I6</f>
        <v>38193</v>
      </c>
      <c r="C6" s="60">
        <v>0</v>
      </c>
      <c r="D6" s="61">
        <v>12252</v>
      </c>
      <c r="E6" s="59">
        <v>25941</v>
      </c>
      <c r="F6" s="63"/>
      <c r="G6" s="63"/>
      <c r="H6" s="63">
        <v>0</v>
      </c>
      <c r="I6" s="69">
        <v>0</v>
      </c>
    </row>
    <row r="7" s="45" customFormat="1" ht="27" customHeight="1" spans="1:9">
      <c r="A7" s="62" t="s">
        <v>1268</v>
      </c>
      <c r="B7" s="59">
        <f t="shared" si="0"/>
        <v>18297</v>
      </c>
      <c r="C7" s="63">
        <v>0</v>
      </c>
      <c r="D7" s="59">
        <v>3351</v>
      </c>
      <c r="E7" s="59">
        <v>14946</v>
      </c>
      <c r="F7" s="63"/>
      <c r="G7" s="63"/>
      <c r="H7" s="63">
        <v>0</v>
      </c>
      <c r="I7" s="69">
        <v>0</v>
      </c>
    </row>
    <row r="8" s="45" customFormat="1" ht="27" customHeight="1" spans="1:9">
      <c r="A8" s="62" t="s">
        <v>1269</v>
      </c>
      <c r="B8" s="59">
        <f t="shared" si="0"/>
        <v>19402</v>
      </c>
      <c r="C8" s="63">
        <v>0</v>
      </c>
      <c r="D8" s="59">
        <v>8797</v>
      </c>
      <c r="E8" s="59">
        <v>10605</v>
      </c>
      <c r="F8" s="63"/>
      <c r="G8" s="63"/>
      <c r="H8" s="63">
        <v>0</v>
      </c>
      <c r="I8" s="69">
        <v>0</v>
      </c>
    </row>
    <row r="9" s="45" customFormat="1" ht="27" customHeight="1" spans="1:9">
      <c r="A9" s="64" t="s">
        <v>1270</v>
      </c>
      <c r="B9" s="59">
        <f t="shared" si="0"/>
        <v>132</v>
      </c>
      <c r="C9" s="63">
        <v>0</v>
      </c>
      <c r="D9" s="59">
        <v>92</v>
      </c>
      <c r="E9" s="59">
        <v>40</v>
      </c>
      <c r="F9" s="63"/>
      <c r="G9" s="63"/>
      <c r="H9" s="63">
        <v>0</v>
      </c>
      <c r="I9" s="69">
        <v>0</v>
      </c>
    </row>
    <row r="10" s="45" customFormat="1" ht="27" customHeight="1" spans="1:9">
      <c r="A10" s="64" t="s">
        <v>1271</v>
      </c>
      <c r="B10" s="59">
        <f>C10+D10</f>
        <v>0</v>
      </c>
      <c r="C10" s="63">
        <v>0</v>
      </c>
      <c r="D10" s="59">
        <v>0</v>
      </c>
      <c r="E10" s="59"/>
      <c r="F10" s="63"/>
      <c r="G10" s="63"/>
      <c r="H10" s="63"/>
      <c r="I10" s="63"/>
    </row>
    <row r="11" s="45" customFormat="1" ht="27" customHeight="1" spans="1:9">
      <c r="A11" s="64" t="s">
        <v>1272</v>
      </c>
      <c r="B11" s="59">
        <f>C11+D11+E11+F11+I11</f>
        <v>350</v>
      </c>
      <c r="C11" s="63">
        <v>0</v>
      </c>
      <c r="D11" s="59"/>
      <c r="E11" s="59">
        <v>350</v>
      </c>
      <c r="F11" s="63"/>
      <c r="G11" s="63"/>
      <c r="H11" s="63"/>
      <c r="I11" s="63">
        <v>0</v>
      </c>
    </row>
    <row r="12" s="45" customFormat="1" ht="27" customHeight="1" spans="1:9">
      <c r="A12" s="64" t="s">
        <v>1273</v>
      </c>
      <c r="B12" s="59">
        <f t="shared" ref="B12:B16" si="1">C12+D12+E12+F12+G12+H12+I12</f>
        <v>12</v>
      </c>
      <c r="C12" s="63">
        <v>0</v>
      </c>
      <c r="D12" s="59">
        <v>12</v>
      </c>
      <c r="E12" s="59">
        <v>0</v>
      </c>
      <c r="F12" s="63"/>
      <c r="G12" s="63"/>
      <c r="H12" s="63">
        <v>0</v>
      </c>
      <c r="I12" s="63">
        <v>0</v>
      </c>
    </row>
    <row r="13" s="45" customFormat="1" ht="27" customHeight="1" spans="1:9">
      <c r="A13" s="64" t="s">
        <v>1274</v>
      </c>
      <c r="B13" s="59">
        <f>C13</f>
        <v>0</v>
      </c>
      <c r="C13" s="63">
        <v>0</v>
      </c>
      <c r="D13" s="59">
        <v>0</v>
      </c>
      <c r="E13" s="59">
        <v>0</v>
      </c>
      <c r="F13" s="63"/>
      <c r="G13" s="63"/>
      <c r="H13" s="63"/>
      <c r="I13" s="63"/>
    </row>
    <row r="14" s="45" customFormat="1" ht="27" customHeight="1" spans="1:9">
      <c r="A14" s="64" t="s">
        <v>1275</v>
      </c>
      <c r="B14" s="59">
        <f>C14</f>
        <v>0</v>
      </c>
      <c r="C14" s="63">
        <v>0</v>
      </c>
      <c r="D14" s="59">
        <v>0</v>
      </c>
      <c r="E14" s="59">
        <v>0</v>
      </c>
      <c r="F14" s="63"/>
      <c r="G14" s="63"/>
      <c r="H14" s="63"/>
      <c r="I14" s="63"/>
    </row>
    <row r="15" s="45" customFormat="1" ht="27" hidden="1" customHeight="1" spans="1:9">
      <c r="A15" s="62" t="s">
        <v>1276</v>
      </c>
      <c r="B15" s="59">
        <f t="shared" si="1"/>
        <v>34253</v>
      </c>
      <c r="C15" s="63">
        <v>0</v>
      </c>
      <c r="D15" s="59">
        <v>8867</v>
      </c>
      <c r="E15" s="59">
        <v>25386</v>
      </c>
      <c r="F15" s="63"/>
      <c r="G15" s="63"/>
      <c r="H15" s="63">
        <v>0</v>
      </c>
      <c r="I15" s="63">
        <v>0</v>
      </c>
    </row>
    <row r="16" s="45" customFormat="1" ht="27" hidden="1" customHeight="1" spans="1:9">
      <c r="A16" s="62" t="s">
        <v>1277</v>
      </c>
      <c r="B16" s="59">
        <f t="shared" si="1"/>
        <v>33952</v>
      </c>
      <c r="C16" s="63">
        <v>0</v>
      </c>
      <c r="D16" s="59">
        <v>8866</v>
      </c>
      <c r="E16" s="59">
        <v>25086</v>
      </c>
      <c r="F16" s="63"/>
      <c r="G16" s="63"/>
      <c r="H16" s="63">
        <v>0</v>
      </c>
      <c r="I16" s="63">
        <v>0</v>
      </c>
    </row>
    <row r="17" s="45" customFormat="1" ht="27" hidden="1" customHeight="1" spans="1:9">
      <c r="A17" s="62" t="s">
        <v>1278</v>
      </c>
      <c r="B17" s="59">
        <f>C17+D17+E17+F17+I17</f>
        <v>301</v>
      </c>
      <c r="C17" s="63">
        <v>0</v>
      </c>
      <c r="D17" s="59">
        <v>1</v>
      </c>
      <c r="E17" s="59">
        <v>300</v>
      </c>
      <c r="F17" s="63"/>
      <c r="G17" s="63"/>
      <c r="H17" s="63"/>
      <c r="I17" s="63">
        <v>0</v>
      </c>
    </row>
    <row r="18" s="45" customFormat="1" ht="27" hidden="1" customHeight="1" spans="1:9">
      <c r="A18" s="64" t="s">
        <v>1279</v>
      </c>
      <c r="B18" s="59">
        <f>C18+D18+E18+F18+G18+H18+I18</f>
        <v>0</v>
      </c>
      <c r="C18" s="63">
        <v>0</v>
      </c>
      <c r="D18" s="59">
        <v>0</v>
      </c>
      <c r="E18" s="59">
        <v>0</v>
      </c>
      <c r="F18" s="63"/>
      <c r="G18" s="63"/>
      <c r="H18" s="63">
        <v>0</v>
      </c>
      <c r="I18" s="63">
        <v>0</v>
      </c>
    </row>
    <row r="19" s="45" customFormat="1" ht="27" hidden="1" customHeight="1" spans="1:9">
      <c r="A19" s="64" t="s">
        <v>1280</v>
      </c>
      <c r="B19" s="59">
        <f>C19</f>
        <v>0</v>
      </c>
      <c r="C19" s="63">
        <v>0</v>
      </c>
      <c r="D19" s="59">
        <v>0</v>
      </c>
      <c r="E19" s="59">
        <v>0</v>
      </c>
      <c r="F19" s="63"/>
      <c r="G19" s="63"/>
      <c r="H19" s="63"/>
      <c r="I19" s="63"/>
    </row>
    <row r="20" s="45" customFormat="1" ht="27" hidden="1" customHeight="1" spans="1:9">
      <c r="A20" s="64" t="s">
        <v>1281</v>
      </c>
      <c r="B20" s="59">
        <f>C20</f>
        <v>0</v>
      </c>
      <c r="C20" s="63">
        <v>0</v>
      </c>
      <c r="D20" s="59">
        <v>0</v>
      </c>
      <c r="E20" s="59">
        <v>0</v>
      </c>
      <c r="F20" s="63"/>
      <c r="G20" s="63"/>
      <c r="H20" s="63"/>
      <c r="I20" s="63"/>
    </row>
    <row r="21" s="45" customFormat="1" ht="27" hidden="1" customHeight="1" spans="1:9">
      <c r="A21" s="58" t="s">
        <v>1282</v>
      </c>
      <c r="B21" s="59">
        <f>C21+D21+E21+F21+G21+H21+I21</f>
        <v>3940</v>
      </c>
      <c r="C21" s="63">
        <v>0</v>
      </c>
      <c r="D21" s="59">
        <f>D6-D15</f>
        <v>3385</v>
      </c>
      <c r="E21" s="59">
        <f>E6-E15</f>
        <v>555</v>
      </c>
      <c r="F21" s="63"/>
      <c r="G21" s="63"/>
      <c r="H21" s="63">
        <v>0</v>
      </c>
      <c r="I21" s="69">
        <v>0</v>
      </c>
    </row>
    <row r="22" s="45" customFormat="1" ht="27" hidden="1" customHeight="1" spans="1:9">
      <c r="A22" s="62" t="s">
        <v>1283</v>
      </c>
      <c r="B22" s="59">
        <f>B5+B21</f>
        <v>39333</v>
      </c>
      <c r="C22" s="63">
        <f>C5+C21</f>
        <v>0</v>
      </c>
      <c r="D22" s="59">
        <f>D5+D21</f>
        <v>34010</v>
      </c>
      <c r="E22" s="59">
        <f>E5+E21</f>
        <v>5323</v>
      </c>
      <c r="F22" s="63"/>
      <c r="G22" s="63"/>
      <c r="H22" s="63">
        <v>0</v>
      </c>
      <c r="I22" s="69">
        <v>0</v>
      </c>
    </row>
  </sheetData>
  <mergeCells count="2">
    <mergeCell ref="A2:I2"/>
    <mergeCell ref="E3:I3"/>
  </mergeCells>
  <printOptions horizontalCentered="1"/>
  <pageMargins left="0.751388888888889" right="0.393055555555556" top="0.786805555555556" bottom="0.393055555555556" header="0.314583333333333" footer="0.275"/>
  <pageSetup paperSize="8" scale="78" firstPageNumber="24" orientation="landscape" useFirstPageNumber="1" horizontalDpi="6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Zeros="0" zoomScale="85" zoomScaleNormal="85" workbookViewId="0">
      <selection activeCell="C32" sqref="C32"/>
    </sheetView>
  </sheetViews>
  <sheetFormatPr defaultColWidth="8.8" defaultRowHeight="14.25"/>
  <cols>
    <col min="1" max="1" width="45.4333333333333" style="45" customWidth="1"/>
    <col min="2" max="2" width="14.4083333333333" style="46" customWidth="1"/>
    <col min="3" max="3" width="15.7333333333333" style="46" customWidth="1"/>
    <col min="4" max="4" width="14.55" style="46" customWidth="1"/>
    <col min="5" max="5" width="17.4916666666667" style="46" customWidth="1"/>
    <col min="6" max="6" width="18.525" style="45" customWidth="1"/>
    <col min="7" max="7" width="14.7" style="45" customWidth="1"/>
    <col min="8" max="29" width="9" style="45"/>
    <col min="30" max="16384" width="8.8" style="45"/>
  </cols>
  <sheetData>
    <row r="1" ht="17" customHeight="1" spans="1:1">
      <c r="A1" s="47"/>
    </row>
    <row r="2" s="45" customFormat="1" ht="29" customHeight="1" spans="1:9">
      <c r="A2" s="48" t="s">
        <v>1285</v>
      </c>
      <c r="B2" s="48"/>
      <c r="C2" s="48"/>
      <c r="D2" s="48"/>
      <c r="E2" s="48"/>
      <c r="F2" s="48"/>
      <c r="G2" s="48"/>
      <c r="H2" s="48"/>
      <c r="I2" s="48"/>
    </row>
    <row r="3" s="45" customFormat="1" ht="15.95" customHeight="1" spans="1:9">
      <c r="A3" s="49"/>
      <c r="B3" s="50"/>
      <c r="C3" s="51"/>
      <c r="D3" s="50"/>
      <c r="E3" s="65" t="s">
        <v>1</v>
      </c>
      <c r="F3" s="65"/>
      <c r="G3" s="65"/>
      <c r="H3" s="65"/>
      <c r="I3" s="65"/>
    </row>
    <row r="4" s="45" customFormat="1" ht="42" customHeight="1" spans="1:9">
      <c r="A4" s="52" t="s">
        <v>1259</v>
      </c>
      <c r="B4" s="53" t="s">
        <v>1143</v>
      </c>
      <c r="C4" s="54" t="s">
        <v>1260</v>
      </c>
      <c r="D4" s="54" t="s">
        <v>1261</v>
      </c>
      <c r="E4" s="66" t="s">
        <v>1262</v>
      </c>
      <c r="F4" s="67" t="s">
        <v>1263</v>
      </c>
      <c r="G4" s="67" t="s">
        <v>1264</v>
      </c>
      <c r="H4" s="67" t="s">
        <v>1265</v>
      </c>
      <c r="I4" s="53" t="s">
        <v>1266</v>
      </c>
    </row>
    <row r="5" s="45" customFormat="1" ht="27" hidden="1" customHeight="1" spans="1:9">
      <c r="A5" s="55" t="s">
        <v>1239</v>
      </c>
      <c r="B5" s="56">
        <f>D5+E5</f>
        <v>35393</v>
      </c>
      <c r="C5" s="54"/>
      <c r="D5" s="57">
        <v>30625</v>
      </c>
      <c r="E5" s="68">
        <v>4768</v>
      </c>
      <c r="F5" s="67"/>
      <c r="G5" s="67"/>
      <c r="H5" s="67"/>
      <c r="I5" s="53"/>
    </row>
    <row r="6" s="45" customFormat="1" ht="27" hidden="1" customHeight="1" spans="1:9">
      <c r="A6" s="58" t="s">
        <v>1267</v>
      </c>
      <c r="B6" s="59">
        <f t="shared" ref="B6:B9" si="0">C6+D6+E6+F6+G6+H6+I6</f>
        <v>38193</v>
      </c>
      <c r="C6" s="60">
        <v>0</v>
      </c>
      <c r="D6" s="61">
        <v>12252</v>
      </c>
      <c r="E6" s="59">
        <v>25941</v>
      </c>
      <c r="F6" s="63"/>
      <c r="G6" s="63"/>
      <c r="H6" s="63">
        <v>0</v>
      </c>
      <c r="I6" s="69">
        <v>0</v>
      </c>
    </row>
    <row r="7" s="45" customFormat="1" ht="27" hidden="1" customHeight="1" spans="1:9">
      <c r="A7" s="62" t="s">
        <v>1268</v>
      </c>
      <c r="B7" s="59">
        <f t="shared" si="0"/>
        <v>18297</v>
      </c>
      <c r="C7" s="63">
        <v>0</v>
      </c>
      <c r="D7" s="59">
        <v>3351</v>
      </c>
      <c r="E7" s="59">
        <v>14946</v>
      </c>
      <c r="F7" s="63"/>
      <c r="G7" s="63"/>
      <c r="H7" s="63">
        <v>0</v>
      </c>
      <c r="I7" s="69">
        <v>0</v>
      </c>
    </row>
    <row r="8" s="45" customFormat="1" ht="27" hidden="1" customHeight="1" spans="1:9">
      <c r="A8" s="62" t="s">
        <v>1269</v>
      </c>
      <c r="B8" s="59">
        <f t="shared" si="0"/>
        <v>19402</v>
      </c>
      <c r="C8" s="63">
        <v>0</v>
      </c>
      <c r="D8" s="59">
        <v>8797</v>
      </c>
      <c r="E8" s="59">
        <v>10605</v>
      </c>
      <c r="F8" s="63"/>
      <c r="G8" s="63"/>
      <c r="H8" s="63">
        <v>0</v>
      </c>
      <c r="I8" s="69">
        <v>0</v>
      </c>
    </row>
    <row r="9" s="45" customFormat="1" ht="27" hidden="1" customHeight="1" spans="1:9">
      <c r="A9" s="64" t="s">
        <v>1270</v>
      </c>
      <c r="B9" s="59">
        <f t="shared" si="0"/>
        <v>132</v>
      </c>
      <c r="C9" s="63">
        <v>0</v>
      </c>
      <c r="D9" s="59">
        <v>92</v>
      </c>
      <c r="E9" s="59">
        <v>40</v>
      </c>
      <c r="F9" s="63"/>
      <c r="G9" s="63"/>
      <c r="H9" s="63">
        <v>0</v>
      </c>
      <c r="I9" s="69">
        <v>0</v>
      </c>
    </row>
    <row r="10" s="45" customFormat="1" ht="27" hidden="1" customHeight="1" spans="1:9">
      <c r="A10" s="64" t="s">
        <v>1271</v>
      </c>
      <c r="B10" s="59">
        <f>C10+D10</f>
        <v>0</v>
      </c>
      <c r="C10" s="63">
        <v>0</v>
      </c>
      <c r="D10" s="59">
        <v>0</v>
      </c>
      <c r="E10" s="59"/>
      <c r="F10" s="63"/>
      <c r="G10" s="63"/>
      <c r="H10" s="63"/>
      <c r="I10" s="63"/>
    </row>
    <row r="11" s="45" customFormat="1" ht="27" hidden="1" customHeight="1" spans="1:9">
      <c r="A11" s="64" t="s">
        <v>1272</v>
      </c>
      <c r="B11" s="59">
        <f>C11+D11+E11+F11+I11</f>
        <v>350</v>
      </c>
      <c r="C11" s="63">
        <v>0</v>
      </c>
      <c r="D11" s="59"/>
      <c r="E11" s="59">
        <v>350</v>
      </c>
      <c r="F11" s="63"/>
      <c r="G11" s="63"/>
      <c r="H11" s="63"/>
      <c r="I11" s="63">
        <v>0</v>
      </c>
    </row>
    <row r="12" s="45" customFormat="1" ht="27" hidden="1" customHeight="1" spans="1:9">
      <c r="A12" s="64" t="s">
        <v>1273</v>
      </c>
      <c r="B12" s="59">
        <f t="shared" ref="B12:B16" si="1">C12+D12+E12+F12+G12+H12+I12</f>
        <v>12</v>
      </c>
      <c r="C12" s="63">
        <v>0</v>
      </c>
      <c r="D12" s="59">
        <v>12</v>
      </c>
      <c r="E12" s="59">
        <v>0</v>
      </c>
      <c r="F12" s="63"/>
      <c r="G12" s="63"/>
      <c r="H12" s="63">
        <v>0</v>
      </c>
      <c r="I12" s="63">
        <v>0</v>
      </c>
    </row>
    <row r="13" s="45" customFormat="1" ht="27" hidden="1" customHeight="1" spans="1:9">
      <c r="A13" s="64" t="s">
        <v>1274</v>
      </c>
      <c r="B13" s="59">
        <f>C13</f>
        <v>0</v>
      </c>
      <c r="C13" s="63">
        <v>0</v>
      </c>
      <c r="D13" s="59">
        <v>0</v>
      </c>
      <c r="E13" s="59">
        <v>0</v>
      </c>
      <c r="F13" s="63"/>
      <c r="G13" s="63"/>
      <c r="H13" s="63"/>
      <c r="I13" s="63"/>
    </row>
    <row r="14" s="45" customFormat="1" ht="27" hidden="1" customHeight="1" spans="1:9">
      <c r="A14" s="64" t="s">
        <v>1275</v>
      </c>
      <c r="B14" s="59">
        <f>C14</f>
        <v>0</v>
      </c>
      <c r="C14" s="63">
        <v>0</v>
      </c>
      <c r="D14" s="59">
        <v>0</v>
      </c>
      <c r="E14" s="59">
        <v>0</v>
      </c>
      <c r="F14" s="63"/>
      <c r="G14" s="63"/>
      <c r="H14" s="63"/>
      <c r="I14" s="63"/>
    </row>
    <row r="15" s="45" customFormat="1" ht="27" customHeight="1" spans="1:9">
      <c r="A15" s="62" t="s">
        <v>1276</v>
      </c>
      <c r="B15" s="59">
        <f t="shared" si="1"/>
        <v>34253</v>
      </c>
      <c r="C15" s="63">
        <v>0</v>
      </c>
      <c r="D15" s="59">
        <v>8867</v>
      </c>
      <c r="E15" s="59">
        <v>25386</v>
      </c>
      <c r="F15" s="63"/>
      <c r="G15" s="63"/>
      <c r="H15" s="63">
        <v>0</v>
      </c>
      <c r="I15" s="63">
        <v>0</v>
      </c>
    </row>
    <row r="16" s="45" customFormat="1" ht="27" customHeight="1" spans="1:9">
      <c r="A16" s="62" t="s">
        <v>1277</v>
      </c>
      <c r="B16" s="59">
        <f t="shared" si="1"/>
        <v>33952</v>
      </c>
      <c r="C16" s="63">
        <v>0</v>
      </c>
      <c r="D16" s="59">
        <v>8866</v>
      </c>
      <c r="E16" s="59">
        <v>25086</v>
      </c>
      <c r="F16" s="63"/>
      <c r="G16" s="63"/>
      <c r="H16" s="63">
        <v>0</v>
      </c>
      <c r="I16" s="63">
        <v>0</v>
      </c>
    </row>
    <row r="17" s="45" customFormat="1" ht="27" customHeight="1" spans="1:9">
      <c r="A17" s="62" t="s">
        <v>1278</v>
      </c>
      <c r="B17" s="59">
        <f>C17+D17+E17+F17+I17</f>
        <v>301</v>
      </c>
      <c r="C17" s="63">
        <v>0</v>
      </c>
      <c r="D17" s="59">
        <v>1</v>
      </c>
      <c r="E17" s="59">
        <v>300</v>
      </c>
      <c r="F17" s="63"/>
      <c r="G17" s="63"/>
      <c r="H17" s="63"/>
      <c r="I17" s="63">
        <v>0</v>
      </c>
    </row>
    <row r="18" s="45" customFormat="1" ht="27" customHeight="1" spans="1:9">
      <c r="A18" s="64" t="s">
        <v>1279</v>
      </c>
      <c r="B18" s="59">
        <f>C18+D18+E18+F18+G18+H18+I18</f>
        <v>0</v>
      </c>
      <c r="C18" s="63">
        <v>0</v>
      </c>
      <c r="D18" s="59">
        <v>0</v>
      </c>
      <c r="E18" s="59">
        <v>0</v>
      </c>
      <c r="F18" s="63"/>
      <c r="G18" s="63"/>
      <c r="H18" s="63">
        <v>0</v>
      </c>
      <c r="I18" s="63">
        <v>0</v>
      </c>
    </row>
    <row r="19" s="45" customFormat="1" ht="27" customHeight="1" spans="1:9">
      <c r="A19" s="64" t="s">
        <v>1280</v>
      </c>
      <c r="B19" s="59">
        <f>C19</f>
        <v>0</v>
      </c>
      <c r="C19" s="63">
        <v>0</v>
      </c>
      <c r="D19" s="59">
        <v>0</v>
      </c>
      <c r="E19" s="59">
        <v>0</v>
      </c>
      <c r="F19" s="63"/>
      <c r="G19" s="63"/>
      <c r="H19" s="63"/>
      <c r="I19" s="63"/>
    </row>
    <row r="20" s="45" customFormat="1" ht="27" customHeight="1" spans="1:9">
      <c r="A20" s="64" t="s">
        <v>1281</v>
      </c>
      <c r="B20" s="59">
        <f>C20</f>
        <v>0</v>
      </c>
      <c r="C20" s="63">
        <v>0</v>
      </c>
      <c r="D20" s="59">
        <v>0</v>
      </c>
      <c r="E20" s="59">
        <v>0</v>
      </c>
      <c r="F20" s="63"/>
      <c r="G20" s="63"/>
      <c r="H20" s="63"/>
      <c r="I20" s="63"/>
    </row>
    <row r="21" s="45" customFormat="1" ht="27" hidden="1" customHeight="1" spans="1:9">
      <c r="A21" s="58" t="s">
        <v>1282</v>
      </c>
      <c r="B21" s="59">
        <f>C21+D21+E21+F21+G21+H21+I21</f>
        <v>3940</v>
      </c>
      <c r="C21" s="63">
        <v>0</v>
      </c>
      <c r="D21" s="59">
        <f>D6-D15</f>
        <v>3385</v>
      </c>
      <c r="E21" s="59">
        <f>E6-E15</f>
        <v>555</v>
      </c>
      <c r="F21" s="63"/>
      <c r="G21" s="63"/>
      <c r="H21" s="63">
        <v>0</v>
      </c>
      <c r="I21" s="69">
        <v>0</v>
      </c>
    </row>
    <row r="22" s="45" customFormat="1" ht="27" hidden="1" customHeight="1" spans="1:9">
      <c r="A22" s="62" t="s">
        <v>1283</v>
      </c>
      <c r="B22" s="59">
        <f>B5+B21</f>
        <v>39333</v>
      </c>
      <c r="C22" s="63">
        <f>C5+C21</f>
        <v>0</v>
      </c>
      <c r="D22" s="59">
        <f>D5+D21</f>
        <v>34010</v>
      </c>
      <c r="E22" s="59">
        <f>E5+E21</f>
        <v>5323</v>
      </c>
      <c r="F22" s="63"/>
      <c r="G22" s="63"/>
      <c r="H22" s="63">
        <v>0</v>
      </c>
      <c r="I22" s="69">
        <v>0</v>
      </c>
    </row>
  </sheetData>
  <mergeCells count="2">
    <mergeCell ref="A2:I2"/>
    <mergeCell ref="E3:I3"/>
  </mergeCells>
  <printOptions horizontalCentered="1"/>
  <pageMargins left="0.751388888888889" right="0.393055555555556" top="0.786805555555556" bottom="0.393055555555556" header="0.314583333333333" footer="0.275"/>
  <pageSetup paperSize="8" scale="78" firstPageNumber="24" orientation="landscape" useFirstPageNumber="1" horizontalDpi="6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pane ySplit="1" topLeftCell="A2" activePane="bottomLeft" state="frozen"/>
      <selection/>
      <selection pane="bottomLeft" activeCell="D18" sqref="D18"/>
    </sheetView>
  </sheetViews>
  <sheetFormatPr defaultColWidth="8.875" defaultRowHeight="14.25" outlineLevelCol="1"/>
  <cols>
    <col min="1" max="1" width="41.5" style="32" customWidth="1"/>
    <col min="2" max="2" width="30.5" style="32" customWidth="1"/>
    <col min="3" max="13" width="8.625" style="32" customWidth="1"/>
    <col min="14" max="14" width="12.125" style="33" customWidth="1"/>
    <col min="15" max="15" width="8.875" style="33" customWidth="1"/>
    <col min="16" max="16384" width="8.875" style="33"/>
  </cols>
  <sheetData>
    <row r="1" ht="22.5" spans="1:2">
      <c r="A1" s="34" t="s">
        <v>1286</v>
      </c>
      <c r="B1" s="34"/>
    </row>
    <row r="2" ht="16.5" spans="1:2">
      <c r="A2" s="35"/>
      <c r="B2" s="36" t="s">
        <v>1</v>
      </c>
    </row>
    <row r="3" ht="15.75" spans="1:2">
      <c r="A3" s="37" t="s">
        <v>1109</v>
      </c>
      <c r="B3" s="37" t="s">
        <v>1131</v>
      </c>
    </row>
    <row r="4" ht="15.75" spans="1:2">
      <c r="A4" s="38" t="s">
        <v>1143</v>
      </c>
      <c r="B4" s="38">
        <f>B5+B6+B7</f>
        <v>1516</v>
      </c>
    </row>
    <row r="5" ht="15.75" spans="1:2">
      <c r="A5" s="39" t="s">
        <v>1287</v>
      </c>
      <c r="B5" s="38">
        <v>0</v>
      </c>
    </row>
    <row r="6" ht="15.75" spans="1:2">
      <c r="A6" s="39" t="s">
        <v>1288</v>
      </c>
      <c r="B6" s="38">
        <v>614</v>
      </c>
    </row>
    <row r="7" ht="15.75" spans="1:2">
      <c r="A7" s="40" t="s">
        <v>1289</v>
      </c>
      <c r="B7" s="41">
        <v>902</v>
      </c>
    </row>
    <row r="8" ht="15.75" spans="1:2">
      <c r="A8" s="42" t="s">
        <v>1290</v>
      </c>
      <c r="B8" s="41">
        <v>846</v>
      </c>
    </row>
    <row r="9" ht="16.5" spans="1:2">
      <c r="A9" s="43" t="s">
        <v>1291</v>
      </c>
      <c r="B9" s="44">
        <v>56</v>
      </c>
    </row>
  </sheetData>
  <mergeCells count="1">
    <mergeCell ref="A1:B1"/>
  </mergeCells>
  <printOptions horizontalCentered="1"/>
  <pageMargins left="0.786805555555556" right="0.393055555555556" top="1.37777777777778" bottom="1.37777777777778" header="0.314583333333333" footer="0.629861111111111"/>
  <pageSetup paperSize="8" orientation="landscape" horizontalDpi="600"/>
  <headerFooter alignWithMargins="0">
    <oddFooter>&amp;C第 &amp;P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9"/>
  <sheetViews>
    <sheetView workbookViewId="0">
      <selection activeCell="G16" sqref="G16"/>
    </sheetView>
  </sheetViews>
  <sheetFormatPr defaultColWidth="9" defaultRowHeight="15.75" outlineLevelCol="6"/>
  <cols>
    <col min="1" max="1" width="36.6" style="18" customWidth="1"/>
    <col min="2" max="7" width="14.875" style="18" customWidth="1"/>
    <col min="8" max="16384" width="9" style="18"/>
  </cols>
  <sheetData>
    <row r="1" s="18" customFormat="1" ht="49" customHeight="1" spans="1:7">
      <c r="A1" s="19" t="s">
        <v>1292</v>
      </c>
      <c r="B1" s="19"/>
      <c r="C1" s="19"/>
      <c r="D1" s="19"/>
      <c r="E1" s="19"/>
      <c r="F1" s="19"/>
      <c r="G1" s="19"/>
    </row>
    <row r="2" s="18" customFormat="1" ht="30" customHeight="1" spans="2:7">
      <c r="B2" s="20"/>
      <c r="F2" s="29" t="s">
        <v>1108</v>
      </c>
      <c r="G2" s="29"/>
    </row>
    <row r="3" s="18" customFormat="1" ht="36" customHeight="1" spans="1:7">
      <c r="A3" s="21" t="s">
        <v>1109</v>
      </c>
      <c r="B3" s="22" t="s">
        <v>1293</v>
      </c>
      <c r="C3" s="23"/>
      <c r="D3" s="24"/>
      <c r="E3" s="30" t="s">
        <v>1294</v>
      </c>
      <c r="F3" s="30"/>
      <c r="G3" s="30"/>
    </row>
    <row r="4" s="18" customFormat="1" ht="36" customHeight="1" spans="1:7">
      <c r="A4" s="25"/>
      <c r="B4" s="26" t="s">
        <v>1144</v>
      </c>
      <c r="C4" s="26" t="s">
        <v>1226</v>
      </c>
      <c r="D4" s="26" t="s">
        <v>1295</v>
      </c>
      <c r="E4" s="26" t="s">
        <v>1144</v>
      </c>
      <c r="F4" s="26" t="s">
        <v>1226</v>
      </c>
      <c r="G4" s="31" t="s">
        <v>1295</v>
      </c>
    </row>
    <row r="5" s="18" customFormat="1" ht="36" customHeight="1" spans="1:7">
      <c r="A5" s="25" t="s">
        <v>1296</v>
      </c>
      <c r="B5" s="27">
        <v>205537</v>
      </c>
      <c r="C5" s="27">
        <v>150735</v>
      </c>
      <c r="D5" s="28">
        <v>356272</v>
      </c>
      <c r="E5" s="28">
        <v>212018</v>
      </c>
      <c r="F5" s="28">
        <v>178635</v>
      </c>
      <c r="G5" s="28">
        <v>390653</v>
      </c>
    </row>
    <row r="6" s="18" customFormat="1" ht="36" customHeight="1" spans="1:7">
      <c r="A6" s="25" t="s">
        <v>1297</v>
      </c>
      <c r="B6" s="28">
        <v>205520</v>
      </c>
      <c r="C6" s="28">
        <v>150735</v>
      </c>
      <c r="D6" s="28">
        <v>356255</v>
      </c>
      <c r="E6" s="28">
        <v>211995</v>
      </c>
      <c r="F6" s="28">
        <v>174635</v>
      </c>
      <c r="G6" s="28">
        <v>386630</v>
      </c>
    </row>
    <row r="7" s="18" customFormat="1" ht="36" customHeight="1" spans="1:7">
      <c r="A7" s="25" t="s">
        <v>1298</v>
      </c>
      <c r="B7" s="28">
        <v>13200</v>
      </c>
      <c r="C7" s="28">
        <v>44200</v>
      </c>
      <c r="D7" s="28">
        <v>57400</v>
      </c>
      <c r="E7" s="28">
        <v>6481</v>
      </c>
      <c r="F7" s="28">
        <v>27900</v>
      </c>
      <c r="G7" s="28">
        <v>34381</v>
      </c>
    </row>
    <row r="8" s="18" customFormat="1" ht="36" customHeight="1" spans="1:7">
      <c r="A8" s="25" t="s">
        <v>1299</v>
      </c>
      <c r="B8" s="28">
        <v>18680</v>
      </c>
      <c r="C8" s="28"/>
      <c r="D8" s="28">
        <v>18680</v>
      </c>
      <c r="E8" s="28">
        <v>60446</v>
      </c>
      <c r="F8" s="28">
        <v>5636</v>
      </c>
      <c r="G8" s="28">
        <v>66082</v>
      </c>
    </row>
    <row r="9" s="18" customFormat="1" ht="36" customHeight="1" spans="1:7">
      <c r="A9" s="25" t="s">
        <v>1300</v>
      </c>
      <c r="B9" s="28">
        <v>5604</v>
      </c>
      <c r="C9" s="28">
        <v>4546</v>
      </c>
      <c r="D9" s="28">
        <v>10150</v>
      </c>
      <c r="E9" s="28"/>
      <c r="F9" s="28"/>
      <c r="G9" s="28">
        <v>11019</v>
      </c>
    </row>
  </sheetData>
  <mergeCells count="4">
    <mergeCell ref="A1:G1"/>
    <mergeCell ref="F2:G2"/>
    <mergeCell ref="B3:D3"/>
    <mergeCell ref="E3:G3"/>
  </mergeCells>
  <pageMargins left="0.75" right="0.75" top="1" bottom="1" header="0.5" footer="0.5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55"/>
  <sheetViews>
    <sheetView topLeftCell="A1230" workbookViewId="0">
      <selection activeCell="B1" sqref="B1:B1252"/>
    </sheetView>
  </sheetViews>
  <sheetFormatPr defaultColWidth="8.96666666666667" defaultRowHeight="15.75" outlineLevelCol="1"/>
  <cols>
    <col min="1" max="1" width="40.8" style="1" customWidth="1"/>
  </cols>
  <sheetData>
    <row r="1" spans="1:2">
      <c r="A1" s="2" t="s">
        <v>1301</v>
      </c>
      <c r="B1">
        <v>201</v>
      </c>
    </row>
    <row r="2" spans="1:2">
      <c r="A2" s="3" t="s">
        <v>102</v>
      </c>
      <c r="B2">
        <v>20101</v>
      </c>
    </row>
    <row r="3" spans="1:2">
      <c r="A3" s="4" t="s">
        <v>103</v>
      </c>
      <c r="B3">
        <v>2010101</v>
      </c>
    </row>
    <row r="4" spans="1:2">
      <c r="A4" s="4" t="s">
        <v>104</v>
      </c>
      <c r="B4">
        <v>2010102</v>
      </c>
    </row>
    <row r="5" spans="1:2">
      <c r="A5" s="5" t="s">
        <v>105</v>
      </c>
      <c r="B5">
        <v>2010103</v>
      </c>
    </row>
    <row r="6" spans="1:2">
      <c r="A6" s="5" t="s">
        <v>106</v>
      </c>
      <c r="B6">
        <v>2010104</v>
      </c>
    </row>
    <row r="7" spans="1:2">
      <c r="A7" s="5" t="s">
        <v>107</v>
      </c>
      <c r="B7">
        <v>2010105</v>
      </c>
    </row>
    <row r="8" spans="1:2">
      <c r="A8" s="6" t="s">
        <v>108</v>
      </c>
      <c r="B8">
        <v>2010106</v>
      </c>
    </row>
    <row r="9" spans="1:2">
      <c r="A9" s="6" t="s">
        <v>109</v>
      </c>
      <c r="B9">
        <v>2010107</v>
      </c>
    </row>
    <row r="10" spans="1:2">
      <c r="A10" s="6" t="s">
        <v>110</v>
      </c>
      <c r="B10">
        <v>2010108</v>
      </c>
    </row>
    <row r="11" spans="1:2">
      <c r="A11" s="6" t="s">
        <v>111</v>
      </c>
      <c r="B11">
        <v>2010109</v>
      </c>
    </row>
    <row r="12" spans="1:2">
      <c r="A12" s="6" t="s">
        <v>112</v>
      </c>
      <c r="B12">
        <v>2010150</v>
      </c>
    </row>
    <row r="13" spans="1:2">
      <c r="A13" s="6" t="s">
        <v>113</v>
      </c>
      <c r="B13">
        <v>2010199</v>
      </c>
    </row>
    <row r="14" spans="1:2">
      <c r="A14" s="3" t="s">
        <v>114</v>
      </c>
      <c r="B14">
        <v>20102</v>
      </c>
    </row>
    <row r="15" spans="1:2">
      <c r="A15" s="4" t="s">
        <v>103</v>
      </c>
      <c r="B15">
        <v>2010101</v>
      </c>
    </row>
    <row r="16" spans="1:2">
      <c r="A16" s="4" t="s">
        <v>104</v>
      </c>
      <c r="B16">
        <v>2010102</v>
      </c>
    </row>
    <row r="17" spans="1:2">
      <c r="A17" s="5" t="s">
        <v>105</v>
      </c>
      <c r="B17">
        <v>2010103</v>
      </c>
    </row>
    <row r="18" spans="1:2">
      <c r="A18" s="5" t="s">
        <v>115</v>
      </c>
      <c r="B18">
        <v>2010204</v>
      </c>
    </row>
    <row r="19" spans="1:2">
      <c r="A19" s="5" t="s">
        <v>116</v>
      </c>
      <c r="B19">
        <v>2010205</v>
      </c>
    </row>
    <row r="20" spans="1:2">
      <c r="A20" s="5" t="s">
        <v>117</v>
      </c>
      <c r="B20">
        <v>2010206</v>
      </c>
    </row>
    <row r="21" spans="1:2">
      <c r="A21" s="5" t="s">
        <v>112</v>
      </c>
      <c r="B21">
        <v>2010150</v>
      </c>
    </row>
    <row r="22" spans="1:2">
      <c r="A22" s="5" t="s">
        <v>118</v>
      </c>
      <c r="B22">
        <v>2010299</v>
      </c>
    </row>
    <row r="23" spans="1:2">
      <c r="A23" s="3" t="s">
        <v>119</v>
      </c>
      <c r="B23">
        <v>20103</v>
      </c>
    </row>
    <row r="24" spans="1:2">
      <c r="A24" s="4" t="s">
        <v>103</v>
      </c>
      <c r="B24">
        <v>2010101</v>
      </c>
    </row>
    <row r="25" spans="1:2">
      <c r="A25" s="4" t="s">
        <v>104</v>
      </c>
      <c r="B25">
        <v>2010102</v>
      </c>
    </row>
    <row r="26" spans="1:2">
      <c r="A26" s="5" t="s">
        <v>105</v>
      </c>
      <c r="B26">
        <v>2010103</v>
      </c>
    </row>
    <row r="27" spans="1:2">
      <c r="A27" s="5" t="s">
        <v>120</v>
      </c>
      <c r="B27">
        <v>2010304</v>
      </c>
    </row>
    <row r="28" spans="1:2">
      <c r="A28" s="5" t="s">
        <v>121</v>
      </c>
      <c r="B28">
        <v>2010305</v>
      </c>
    </row>
    <row r="29" spans="1:2">
      <c r="A29" s="7" t="s">
        <v>122</v>
      </c>
      <c r="B29">
        <v>2010306</v>
      </c>
    </row>
    <row r="30" spans="1:2">
      <c r="A30" s="4" t="s">
        <v>123</v>
      </c>
      <c r="B30">
        <v>2010308</v>
      </c>
    </row>
    <row r="31" spans="1:2">
      <c r="A31" s="5" t="s">
        <v>124</v>
      </c>
      <c r="B31">
        <v>2010309</v>
      </c>
    </row>
    <row r="32" spans="1:2">
      <c r="A32" s="5" t="s">
        <v>112</v>
      </c>
      <c r="B32">
        <v>2010150</v>
      </c>
    </row>
    <row r="33" spans="1:2">
      <c r="A33" s="5" t="s">
        <v>125</v>
      </c>
      <c r="B33">
        <v>2010399</v>
      </c>
    </row>
    <row r="34" spans="1:2">
      <c r="A34" s="3" t="s">
        <v>126</v>
      </c>
      <c r="B34">
        <v>20104</v>
      </c>
    </row>
    <row r="35" spans="1:2">
      <c r="A35" s="4" t="s">
        <v>103</v>
      </c>
      <c r="B35">
        <v>2010101</v>
      </c>
    </row>
    <row r="36" spans="1:2">
      <c r="A36" s="4" t="s">
        <v>104</v>
      </c>
      <c r="B36">
        <v>2010102</v>
      </c>
    </row>
    <row r="37" spans="1:2">
      <c r="A37" s="5" t="s">
        <v>105</v>
      </c>
      <c r="B37">
        <v>2010103</v>
      </c>
    </row>
    <row r="38" spans="1:2">
      <c r="A38" s="5" t="s">
        <v>127</v>
      </c>
      <c r="B38">
        <v>2010404</v>
      </c>
    </row>
    <row r="39" spans="1:2">
      <c r="A39" s="5" t="s">
        <v>128</v>
      </c>
      <c r="B39">
        <v>2010405</v>
      </c>
    </row>
    <row r="40" spans="1:2">
      <c r="A40" s="4" t="s">
        <v>129</v>
      </c>
      <c r="B40">
        <v>2010406</v>
      </c>
    </row>
    <row r="41" spans="1:2">
      <c r="A41" s="4" t="s">
        <v>130</v>
      </c>
      <c r="B41">
        <v>2010407</v>
      </c>
    </row>
    <row r="42" spans="1:2">
      <c r="A42" s="4" t="s">
        <v>131</v>
      </c>
      <c r="B42">
        <v>2010408</v>
      </c>
    </row>
    <row r="43" spans="1:2">
      <c r="A43" s="4" t="s">
        <v>112</v>
      </c>
      <c r="B43">
        <v>2010150</v>
      </c>
    </row>
    <row r="44" spans="1:2">
      <c r="A44" s="5" t="s">
        <v>132</v>
      </c>
      <c r="B44">
        <v>2010499</v>
      </c>
    </row>
    <row r="45" spans="1:2">
      <c r="A45" s="8" t="s">
        <v>133</v>
      </c>
      <c r="B45">
        <v>20105</v>
      </c>
    </row>
    <row r="46" spans="1:2">
      <c r="A46" s="5" t="s">
        <v>103</v>
      </c>
      <c r="B46">
        <v>2010101</v>
      </c>
    </row>
    <row r="47" spans="1:2">
      <c r="A47" s="6" t="s">
        <v>104</v>
      </c>
      <c r="B47">
        <v>2010102</v>
      </c>
    </row>
    <row r="48" spans="1:2">
      <c r="A48" s="4" t="s">
        <v>105</v>
      </c>
      <c r="B48">
        <v>2010103</v>
      </c>
    </row>
    <row r="49" spans="1:2">
      <c r="A49" s="4" t="s">
        <v>134</v>
      </c>
      <c r="B49">
        <v>2010504</v>
      </c>
    </row>
    <row r="50" spans="1:2">
      <c r="A50" s="4" t="s">
        <v>135</v>
      </c>
      <c r="B50">
        <v>2010505</v>
      </c>
    </row>
    <row r="51" spans="1:2">
      <c r="A51" s="5" t="s">
        <v>136</v>
      </c>
      <c r="B51">
        <v>2010506</v>
      </c>
    </row>
    <row r="52" spans="1:2">
      <c r="A52" s="5" t="s">
        <v>137</v>
      </c>
      <c r="B52">
        <v>2010507</v>
      </c>
    </row>
    <row r="53" spans="1:2">
      <c r="A53" s="5" t="s">
        <v>138</v>
      </c>
      <c r="B53">
        <v>2010508</v>
      </c>
    </row>
    <row r="54" spans="1:2">
      <c r="A54" s="4" t="s">
        <v>112</v>
      </c>
      <c r="B54">
        <v>2010150</v>
      </c>
    </row>
    <row r="55" spans="1:2">
      <c r="A55" s="5" t="s">
        <v>139</v>
      </c>
      <c r="B55">
        <v>2010599</v>
      </c>
    </row>
    <row r="56" spans="1:2">
      <c r="A56" s="9" t="s">
        <v>140</v>
      </c>
      <c r="B56">
        <v>20106</v>
      </c>
    </row>
    <row r="57" spans="1:2">
      <c r="A57" s="5" t="s">
        <v>103</v>
      </c>
      <c r="B57">
        <v>2010101</v>
      </c>
    </row>
    <row r="58" spans="1:2">
      <c r="A58" s="6" t="s">
        <v>104</v>
      </c>
      <c r="B58">
        <v>2010102</v>
      </c>
    </row>
    <row r="59" spans="1:2">
      <c r="A59" s="6" t="s">
        <v>105</v>
      </c>
      <c r="B59">
        <v>2010103</v>
      </c>
    </row>
    <row r="60" spans="1:2">
      <c r="A60" s="6" t="s">
        <v>141</v>
      </c>
      <c r="B60">
        <v>2010604</v>
      </c>
    </row>
    <row r="61" spans="1:2">
      <c r="A61" s="6" t="s">
        <v>142</v>
      </c>
      <c r="B61">
        <v>2010605</v>
      </c>
    </row>
    <row r="62" spans="1:2">
      <c r="A62" s="6" t="s">
        <v>143</v>
      </c>
      <c r="B62">
        <v>2010606</v>
      </c>
    </row>
    <row r="63" spans="1:2">
      <c r="A63" s="4" t="s">
        <v>144</v>
      </c>
      <c r="B63">
        <v>2010607</v>
      </c>
    </row>
    <row r="64" spans="1:2">
      <c r="A64" s="5" t="s">
        <v>145</v>
      </c>
      <c r="B64">
        <v>2010608</v>
      </c>
    </row>
    <row r="65" spans="1:2">
      <c r="A65" s="5" t="s">
        <v>112</v>
      </c>
      <c r="B65">
        <v>2010150</v>
      </c>
    </row>
    <row r="66" spans="1:2">
      <c r="A66" s="5" t="s">
        <v>146</v>
      </c>
      <c r="B66">
        <v>2010699</v>
      </c>
    </row>
    <row r="67" spans="1:2">
      <c r="A67" s="3" t="s">
        <v>147</v>
      </c>
      <c r="B67">
        <v>20107</v>
      </c>
    </row>
    <row r="68" spans="1:2">
      <c r="A68" s="4" t="s">
        <v>103</v>
      </c>
      <c r="B68">
        <v>2010101</v>
      </c>
    </row>
    <row r="69" spans="1:2">
      <c r="A69" s="4" t="s">
        <v>104</v>
      </c>
      <c r="B69">
        <v>2010102</v>
      </c>
    </row>
    <row r="70" spans="1:2">
      <c r="A70" s="5" t="s">
        <v>105</v>
      </c>
      <c r="B70">
        <v>2010103</v>
      </c>
    </row>
    <row r="71" spans="1:2">
      <c r="A71" s="4" t="s">
        <v>144</v>
      </c>
      <c r="B71">
        <v>2010607</v>
      </c>
    </row>
    <row r="72" spans="1:2">
      <c r="A72" s="5" t="s">
        <v>148</v>
      </c>
      <c r="B72">
        <v>2010710</v>
      </c>
    </row>
    <row r="73" spans="1:2">
      <c r="A73" s="5" t="s">
        <v>112</v>
      </c>
      <c r="B73">
        <v>2010150</v>
      </c>
    </row>
    <row r="74" spans="1:2">
      <c r="A74" s="5" t="s">
        <v>149</v>
      </c>
      <c r="B74">
        <v>2010799</v>
      </c>
    </row>
    <row r="75" spans="1:2">
      <c r="A75" s="8" t="s">
        <v>150</v>
      </c>
      <c r="B75">
        <v>20108</v>
      </c>
    </row>
    <row r="76" spans="1:2">
      <c r="A76" s="4" t="s">
        <v>103</v>
      </c>
      <c r="B76">
        <v>2010101</v>
      </c>
    </row>
    <row r="77" spans="1:2">
      <c r="A77" s="4" t="s">
        <v>104</v>
      </c>
      <c r="B77">
        <v>2010102</v>
      </c>
    </row>
    <row r="78" spans="1:2">
      <c r="A78" s="4" t="s">
        <v>105</v>
      </c>
      <c r="B78">
        <v>2010103</v>
      </c>
    </row>
    <row r="79" spans="1:2">
      <c r="A79" s="10" t="s">
        <v>151</v>
      </c>
      <c r="B79">
        <v>2010804</v>
      </c>
    </row>
    <row r="80" spans="1:2">
      <c r="A80" s="5" t="s">
        <v>152</v>
      </c>
      <c r="B80">
        <v>2010805</v>
      </c>
    </row>
    <row r="81" spans="1:2">
      <c r="A81" s="5" t="s">
        <v>144</v>
      </c>
      <c r="B81">
        <v>2010607</v>
      </c>
    </row>
    <row r="82" spans="1:2">
      <c r="A82" s="5" t="s">
        <v>112</v>
      </c>
      <c r="B82">
        <v>2010150</v>
      </c>
    </row>
    <row r="83" spans="1:2">
      <c r="A83" s="6" t="s">
        <v>153</v>
      </c>
      <c r="B83">
        <v>2010899</v>
      </c>
    </row>
    <row r="84" spans="1:2">
      <c r="A84" s="3" t="s">
        <v>154</v>
      </c>
      <c r="B84">
        <v>20109</v>
      </c>
    </row>
    <row r="85" spans="1:2">
      <c r="A85" s="4" t="s">
        <v>103</v>
      </c>
      <c r="B85">
        <v>2010101</v>
      </c>
    </row>
    <row r="86" spans="1:2">
      <c r="A86" s="5" t="s">
        <v>104</v>
      </c>
      <c r="B86">
        <v>2010102</v>
      </c>
    </row>
    <row r="87" spans="1:2">
      <c r="A87" s="5" t="s">
        <v>105</v>
      </c>
      <c r="B87">
        <v>2010103</v>
      </c>
    </row>
    <row r="88" spans="1:2">
      <c r="A88" s="4" t="s">
        <v>155</v>
      </c>
      <c r="B88">
        <v>2010905</v>
      </c>
    </row>
    <row r="89" spans="1:2">
      <c r="A89" s="4" t="s">
        <v>156</v>
      </c>
      <c r="B89">
        <v>2010907</v>
      </c>
    </row>
    <row r="90" spans="1:2">
      <c r="A90" s="4" t="s">
        <v>144</v>
      </c>
      <c r="B90">
        <v>2010607</v>
      </c>
    </row>
    <row r="91" spans="1:2">
      <c r="A91" s="4" t="s">
        <v>157</v>
      </c>
      <c r="B91">
        <v>2010909</v>
      </c>
    </row>
    <row r="92" spans="1:2">
      <c r="A92" s="4" t="s">
        <v>158</v>
      </c>
      <c r="B92">
        <v>2010910</v>
      </c>
    </row>
    <row r="93" spans="1:2">
      <c r="A93" s="4" t="s">
        <v>159</v>
      </c>
      <c r="B93">
        <v>2010911</v>
      </c>
    </row>
    <row r="94" spans="1:2">
      <c r="A94" s="4" t="s">
        <v>160</v>
      </c>
      <c r="B94">
        <v>2010912</v>
      </c>
    </row>
    <row r="95" spans="1:2">
      <c r="A95" s="5" t="s">
        <v>112</v>
      </c>
      <c r="B95">
        <v>2010150</v>
      </c>
    </row>
    <row r="96" spans="1:2">
      <c r="A96" s="5" t="s">
        <v>161</v>
      </c>
      <c r="B96">
        <v>2010999</v>
      </c>
    </row>
    <row r="97" spans="1:2">
      <c r="A97" s="11" t="s">
        <v>162</v>
      </c>
      <c r="B97">
        <v>20111</v>
      </c>
    </row>
    <row r="98" spans="1:2">
      <c r="A98" s="4" t="s">
        <v>103</v>
      </c>
      <c r="B98">
        <v>2010101</v>
      </c>
    </row>
    <row r="99" spans="1:2">
      <c r="A99" s="4" t="s">
        <v>104</v>
      </c>
      <c r="B99">
        <v>2010102</v>
      </c>
    </row>
    <row r="100" spans="1:2">
      <c r="A100" s="4" t="s">
        <v>105</v>
      </c>
      <c r="B100">
        <v>2010103</v>
      </c>
    </row>
    <row r="101" spans="1:2">
      <c r="A101" s="5" t="s">
        <v>163</v>
      </c>
      <c r="B101">
        <v>2011104</v>
      </c>
    </row>
    <row r="102" spans="1:2">
      <c r="A102" s="5" t="s">
        <v>164</v>
      </c>
      <c r="B102">
        <v>2011105</v>
      </c>
    </row>
    <row r="103" spans="1:2">
      <c r="A103" s="5" t="s">
        <v>165</v>
      </c>
      <c r="B103">
        <v>2011106</v>
      </c>
    </row>
    <row r="104" spans="1:2">
      <c r="A104" s="4" t="s">
        <v>112</v>
      </c>
      <c r="B104">
        <v>2010150</v>
      </c>
    </row>
    <row r="105" spans="1:2">
      <c r="A105" s="4" t="s">
        <v>166</v>
      </c>
      <c r="B105">
        <v>2011199</v>
      </c>
    </row>
    <row r="106" spans="1:2">
      <c r="A106" s="12" t="s">
        <v>167</v>
      </c>
      <c r="B106">
        <v>20113</v>
      </c>
    </row>
    <row r="107" spans="1:2">
      <c r="A107" s="4" t="s">
        <v>103</v>
      </c>
      <c r="B107">
        <v>2010101</v>
      </c>
    </row>
    <row r="108" spans="1:2">
      <c r="A108" s="4" t="s">
        <v>104</v>
      </c>
      <c r="B108">
        <v>2010102</v>
      </c>
    </row>
    <row r="109" spans="1:2">
      <c r="A109" s="4" t="s">
        <v>105</v>
      </c>
      <c r="B109">
        <v>2010103</v>
      </c>
    </row>
    <row r="110" spans="1:2">
      <c r="A110" s="5" t="s">
        <v>168</v>
      </c>
      <c r="B110">
        <v>2011304</v>
      </c>
    </row>
    <row r="111" spans="1:2">
      <c r="A111" s="5" t="s">
        <v>169</v>
      </c>
      <c r="B111">
        <v>2011305</v>
      </c>
    </row>
    <row r="112" spans="1:2">
      <c r="A112" s="5" t="s">
        <v>170</v>
      </c>
      <c r="B112">
        <v>2011306</v>
      </c>
    </row>
    <row r="113" spans="1:2">
      <c r="A113" s="4" t="s">
        <v>171</v>
      </c>
      <c r="B113">
        <v>2011307</v>
      </c>
    </row>
    <row r="114" spans="1:2">
      <c r="A114" s="4" t="s">
        <v>172</v>
      </c>
      <c r="B114">
        <v>2011308</v>
      </c>
    </row>
    <row r="115" spans="1:2">
      <c r="A115" s="4" t="s">
        <v>112</v>
      </c>
      <c r="B115">
        <v>2010150</v>
      </c>
    </row>
    <row r="116" spans="1:2">
      <c r="A116" s="5" t="s">
        <v>173</v>
      </c>
      <c r="B116">
        <v>2011399</v>
      </c>
    </row>
    <row r="117" spans="1:2">
      <c r="A117" s="8" t="s">
        <v>174</v>
      </c>
      <c r="B117">
        <v>20114</v>
      </c>
    </row>
    <row r="118" spans="1:2">
      <c r="A118" s="5" t="s">
        <v>103</v>
      </c>
      <c r="B118">
        <v>2010101</v>
      </c>
    </row>
    <row r="119" spans="1:2">
      <c r="A119" s="6" t="s">
        <v>104</v>
      </c>
      <c r="B119">
        <v>2010102</v>
      </c>
    </row>
    <row r="120" spans="1:2">
      <c r="A120" s="4" t="s">
        <v>105</v>
      </c>
      <c r="B120">
        <v>2010103</v>
      </c>
    </row>
    <row r="121" spans="1:2">
      <c r="A121" s="4" t="s">
        <v>175</v>
      </c>
      <c r="B121">
        <v>2011404</v>
      </c>
    </row>
    <row r="122" spans="1:2">
      <c r="A122" s="4" t="s">
        <v>176</v>
      </c>
      <c r="B122">
        <v>2011405</v>
      </c>
    </row>
    <row r="123" spans="1:2">
      <c r="A123" s="5" t="s">
        <v>177</v>
      </c>
      <c r="B123">
        <v>2011408</v>
      </c>
    </row>
    <row r="124" spans="1:2">
      <c r="A124" s="4" t="s">
        <v>178</v>
      </c>
      <c r="B124">
        <v>2011409</v>
      </c>
    </row>
    <row r="125" spans="1:2">
      <c r="A125" s="4" t="s">
        <v>179</v>
      </c>
      <c r="B125">
        <v>2011410</v>
      </c>
    </row>
    <row r="126" spans="1:2">
      <c r="A126" s="4" t="s">
        <v>180</v>
      </c>
      <c r="B126">
        <v>2011411</v>
      </c>
    </row>
    <row r="127" spans="1:2">
      <c r="A127" s="4" t="s">
        <v>112</v>
      </c>
      <c r="B127">
        <v>2010150</v>
      </c>
    </row>
    <row r="128" spans="1:2">
      <c r="A128" s="4" t="s">
        <v>181</v>
      </c>
      <c r="B128">
        <v>2011499</v>
      </c>
    </row>
    <row r="129" spans="1:2">
      <c r="A129" s="3" t="s">
        <v>182</v>
      </c>
      <c r="B129">
        <v>20123</v>
      </c>
    </row>
    <row r="130" spans="1:2">
      <c r="A130" s="4" t="s">
        <v>103</v>
      </c>
      <c r="B130">
        <v>2010101</v>
      </c>
    </row>
    <row r="131" spans="1:2">
      <c r="A131" s="4" t="s">
        <v>104</v>
      </c>
      <c r="B131">
        <v>2010102</v>
      </c>
    </row>
    <row r="132" spans="1:2">
      <c r="A132" s="5" t="s">
        <v>105</v>
      </c>
      <c r="B132">
        <v>2010103</v>
      </c>
    </row>
    <row r="133" spans="1:2">
      <c r="A133" s="5" t="s">
        <v>183</v>
      </c>
      <c r="B133">
        <v>2012304</v>
      </c>
    </row>
    <row r="134" spans="1:2">
      <c r="A134" s="5" t="s">
        <v>112</v>
      </c>
      <c r="B134">
        <v>2010150</v>
      </c>
    </row>
    <row r="135" spans="1:2">
      <c r="A135" s="6" t="s">
        <v>184</v>
      </c>
      <c r="B135">
        <v>2012399</v>
      </c>
    </row>
    <row r="136" spans="1:2">
      <c r="A136" s="3" t="s">
        <v>185</v>
      </c>
      <c r="B136">
        <v>20125</v>
      </c>
    </row>
    <row r="137" spans="1:2">
      <c r="A137" s="4" t="s">
        <v>103</v>
      </c>
      <c r="B137">
        <v>2010101</v>
      </c>
    </row>
    <row r="138" spans="1:2">
      <c r="A138" s="5" t="s">
        <v>104</v>
      </c>
      <c r="B138">
        <v>2010102</v>
      </c>
    </row>
    <row r="139" spans="1:2">
      <c r="A139" s="5" t="s">
        <v>105</v>
      </c>
      <c r="B139">
        <v>2010103</v>
      </c>
    </row>
    <row r="140" spans="1:2">
      <c r="A140" s="5" t="s">
        <v>186</v>
      </c>
      <c r="B140">
        <v>2012504</v>
      </c>
    </row>
    <row r="141" spans="1:2">
      <c r="A141" s="6" t="s">
        <v>187</v>
      </c>
      <c r="B141">
        <v>2012505</v>
      </c>
    </row>
    <row r="142" spans="1:2">
      <c r="A142" s="4" t="s">
        <v>112</v>
      </c>
      <c r="B142">
        <v>2010150</v>
      </c>
    </row>
    <row r="143" spans="1:2">
      <c r="A143" s="4" t="s">
        <v>188</v>
      </c>
      <c r="B143">
        <v>2012599</v>
      </c>
    </row>
    <row r="144" spans="1:2">
      <c r="A144" s="8" t="s">
        <v>189</v>
      </c>
      <c r="B144">
        <v>20126</v>
      </c>
    </row>
    <row r="145" spans="1:2">
      <c r="A145" s="5" t="s">
        <v>103</v>
      </c>
      <c r="B145">
        <v>2010101</v>
      </c>
    </row>
    <row r="146" spans="1:2">
      <c r="A146" s="5" t="s">
        <v>104</v>
      </c>
      <c r="B146">
        <v>2010102</v>
      </c>
    </row>
    <row r="147" spans="1:2">
      <c r="A147" s="4" t="s">
        <v>105</v>
      </c>
      <c r="B147">
        <v>2010103</v>
      </c>
    </row>
    <row r="148" spans="1:2">
      <c r="A148" s="7" t="s">
        <v>190</v>
      </c>
      <c r="B148">
        <v>2012604</v>
      </c>
    </row>
    <row r="149" spans="1:2">
      <c r="A149" s="4" t="s">
        <v>191</v>
      </c>
      <c r="B149">
        <v>2012699</v>
      </c>
    </row>
    <row r="150" spans="1:2">
      <c r="A150" s="8" t="s">
        <v>192</v>
      </c>
      <c r="B150">
        <v>20128</v>
      </c>
    </row>
    <row r="151" spans="1:2">
      <c r="A151" s="5" t="s">
        <v>103</v>
      </c>
      <c r="B151">
        <v>2010101</v>
      </c>
    </row>
    <row r="152" spans="1:2">
      <c r="A152" s="5" t="s">
        <v>104</v>
      </c>
      <c r="B152">
        <v>2010102</v>
      </c>
    </row>
    <row r="153" spans="1:2">
      <c r="A153" s="6" t="s">
        <v>105</v>
      </c>
      <c r="B153">
        <v>2010103</v>
      </c>
    </row>
    <row r="154" spans="1:2">
      <c r="A154" s="4" t="s">
        <v>117</v>
      </c>
      <c r="B154">
        <v>2010206</v>
      </c>
    </row>
    <row r="155" spans="1:2">
      <c r="A155" s="4" t="s">
        <v>112</v>
      </c>
      <c r="B155">
        <v>2010150</v>
      </c>
    </row>
    <row r="156" spans="1:2">
      <c r="A156" s="4" t="s">
        <v>193</v>
      </c>
      <c r="B156">
        <v>2012899</v>
      </c>
    </row>
    <row r="157" spans="1:2">
      <c r="A157" s="8" t="s">
        <v>194</v>
      </c>
      <c r="B157">
        <v>20129</v>
      </c>
    </row>
    <row r="158" spans="1:2">
      <c r="A158" s="5" t="s">
        <v>103</v>
      </c>
      <c r="B158">
        <v>2010101</v>
      </c>
    </row>
    <row r="159" spans="1:2">
      <c r="A159" s="5" t="s">
        <v>104</v>
      </c>
      <c r="B159">
        <v>2010102</v>
      </c>
    </row>
    <row r="160" spans="1:2">
      <c r="A160" s="4" t="s">
        <v>105</v>
      </c>
      <c r="B160">
        <v>2010103</v>
      </c>
    </row>
    <row r="161" spans="1:2">
      <c r="A161" s="4" t="s">
        <v>195</v>
      </c>
      <c r="B161">
        <v>2012906</v>
      </c>
    </row>
    <row r="162" spans="1:2">
      <c r="A162" s="5" t="s">
        <v>112</v>
      </c>
      <c r="B162">
        <v>2010150</v>
      </c>
    </row>
    <row r="163" spans="1:2">
      <c r="A163" s="5" t="s">
        <v>196</v>
      </c>
      <c r="B163">
        <v>2012999</v>
      </c>
    </row>
    <row r="164" spans="1:2">
      <c r="A164" s="8" t="s">
        <v>197</v>
      </c>
      <c r="B164">
        <v>20131</v>
      </c>
    </row>
    <row r="165" spans="1:2">
      <c r="A165" s="5" t="s">
        <v>103</v>
      </c>
      <c r="B165">
        <v>2010101</v>
      </c>
    </row>
    <row r="166" spans="1:2">
      <c r="A166" s="4" t="s">
        <v>104</v>
      </c>
      <c r="B166">
        <v>2010102</v>
      </c>
    </row>
    <row r="167" spans="1:2">
      <c r="A167" s="4" t="s">
        <v>105</v>
      </c>
      <c r="B167">
        <v>2010103</v>
      </c>
    </row>
    <row r="168" spans="1:2">
      <c r="A168" s="4" t="s">
        <v>198</v>
      </c>
      <c r="B168">
        <v>2013105</v>
      </c>
    </row>
    <row r="169" spans="1:2">
      <c r="A169" s="5" t="s">
        <v>112</v>
      </c>
      <c r="B169">
        <v>2010150</v>
      </c>
    </row>
    <row r="170" spans="1:2">
      <c r="A170" s="5" t="s">
        <v>199</v>
      </c>
      <c r="B170">
        <v>2013199</v>
      </c>
    </row>
    <row r="171" spans="1:2">
      <c r="A171" s="8" t="s">
        <v>200</v>
      </c>
      <c r="B171">
        <v>20132</v>
      </c>
    </row>
    <row r="172" spans="1:2">
      <c r="A172" s="4" t="s">
        <v>103</v>
      </c>
      <c r="B172">
        <v>2010101</v>
      </c>
    </row>
    <row r="173" spans="1:2">
      <c r="A173" s="4" t="s">
        <v>104</v>
      </c>
      <c r="B173">
        <v>2010102</v>
      </c>
    </row>
    <row r="174" spans="1:2">
      <c r="A174" s="4" t="s">
        <v>105</v>
      </c>
      <c r="B174">
        <v>2010103</v>
      </c>
    </row>
    <row r="175" spans="1:2">
      <c r="A175" s="4" t="s">
        <v>201</v>
      </c>
      <c r="B175">
        <v>2013204</v>
      </c>
    </row>
    <row r="176" spans="1:2">
      <c r="A176" s="4" t="s">
        <v>112</v>
      </c>
      <c r="B176">
        <v>2010150</v>
      </c>
    </row>
    <row r="177" spans="1:2">
      <c r="A177" s="5" t="s">
        <v>202</v>
      </c>
      <c r="B177">
        <v>2013299</v>
      </c>
    </row>
    <row r="178" spans="1:2">
      <c r="A178" s="8" t="s">
        <v>203</v>
      </c>
      <c r="B178">
        <v>20133</v>
      </c>
    </row>
    <row r="179" spans="1:2">
      <c r="A179" s="6" t="s">
        <v>103</v>
      </c>
      <c r="B179">
        <v>2010101</v>
      </c>
    </row>
    <row r="180" spans="1:2">
      <c r="A180" s="4" t="s">
        <v>104</v>
      </c>
      <c r="B180">
        <v>2010102</v>
      </c>
    </row>
    <row r="181" spans="1:2">
      <c r="A181" s="4" t="s">
        <v>105</v>
      </c>
      <c r="B181">
        <v>2010103</v>
      </c>
    </row>
    <row r="182" spans="1:2">
      <c r="A182" s="4" t="s">
        <v>204</v>
      </c>
      <c r="B182">
        <v>2013304</v>
      </c>
    </row>
    <row r="183" spans="1:2">
      <c r="A183" s="4" t="s">
        <v>112</v>
      </c>
      <c r="B183">
        <v>2010150</v>
      </c>
    </row>
    <row r="184" spans="1:2">
      <c r="A184" s="5" t="s">
        <v>205</v>
      </c>
      <c r="B184">
        <v>2013399</v>
      </c>
    </row>
    <row r="185" spans="1:2">
      <c r="A185" s="8" t="s">
        <v>206</v>
      </c>
      <c r="B185">
        <v>20134</v>
      </c>
    </row>
    <row r="186" spans="1:2">
      <c r="A186" s="5" t="s">
        <v>103</v>
      </c>
      <c r="B186">
        <v>2010101</v>
      </c>
    </row>
    <row r="187" spans="1:2">
      <c r="A187" s="4" t="s">
        <v>104</v>
      </c>
      <c r="B187">
        <v>2010102</v>
      </c>
    </row>
    <row r="188" spans="1:2">
      <c r="A188" s="4" t="s">
        <v>105</v>
      </c>
      <c r="B188">
        <v>2010103</v>
      </c>
    </row>
    <row r="189" spans="1:2">
      <c r="A189" s="4" t="s">
        <v>207</v>
      </c>
      <c r="B189">
        <v>2013404</v>
      </c>
    </row>
    <row r="190" spans="1:2">
      <c r="A190" s="4" t="s">
        <v>208</v>
      </c>
      <c r="B190">
        <v>2013405</v>
      </c>
    </row>
    <row r="191" spans="1:2">
      <c r="A191" s="4" t="s">
        <v>112</v>
      </c>
      <c r="B191">
        <v>2010150</v>
      </c>
    </row>
    <row r="192" spans="1:2">
      <c r="A192" s="5" t="s">
        <v>209</v>
      </c>
      <c r="B192">
        <v>2013499</v>
      </c>
    </row>
    <row r="193" spans="1:2">
      <c r="A193" s="8" t="s">
        <v>210</v>
      </c>
      <c r="B193">
        <v>20135</v>
      </c>
    </row>
    <row r="194" spans="1:2">
      <c r="A194" s="5" t="s">
        <v>103</v>
      </c>
      <c r="B194">
        <v>2010101</v>
      </c>
    </row>
    <row r="195" spans="1:2">
      <c r="A195" s="6" t="s">
        <v>104</v>
      </c>
      <c r="B195">
        <v>2010102</v>
      </c>
    </row>
    <row r="196" spans="1:2">
      <c r="A196" s="4" t="s">
        <v>105</v>
      </c>
      <c r="B196">
        <v>2010103</v>
      </c>
    </row>
    <row r="197" spans="1:2">
      <c r="A197" s="4" t="s">
        <v>112</v>
      </c>
      <c r="B197">
        <v>2010150</v>
      </c>
    </row>
    <row r="198" spans="1:2">
      <c r="A198" s="4" t="s">
        <v>211</v>
      </c>
      <c r="B198">
        <v>2013599</v>
      </c>
    </row>
    <row r="199" spans="1:2">
      <c r="A199" s="8" t="s">
        <v>212</v>
      </c>
      <c r="B199">
        <v>20136</v>
      </c>
    </row>
    <row r="200" spans="1:2">
      <c r="A200" s="5" t="s">
        <v>103</v>
      </c>
      <c r="B200">
        <v>2010101</v>
      </c>
    </row>
    <row r="201" spans="1:2">
      <c r="A201" s="5" t="s">
        <v>104</v>
      </c>
      <c r="B201">
        <v>2010102</v>
      </c>
    </row>
    <row r="202" spans="1:2">
      <c r="A202" s="4" t="s">
        <v>105</v>
      </c>
      <c r="B202">
        <v>2010103</v>
      </c>
    </row>
    <row r="203" spans="1:2">
      <c r="A203" s="4" t="s">
        <v>112</v>
      </c>
      <c r="B203">
        <v>2010150</v>
      </c>
    </row>
    <row r="204" spans="1:2">
      <c r="A204" s="4" t="s">
        <v>213</v>
      </c>
      <c r="B204">
        <v>2013699</v>
      </c>
    </row>
    <row r="205" spans="1:2">
      <c r="A205" s="3" t="s">
        <v>214</v>
      </c>
      <c r="B205">
        <v>20137</v>
      </c>
    </row>
    <row r="206" spans="1:2">
      <c r="A206" s="4" t="s">
        <v>103</v>
      </c>
      <c r="B206">
        <v>2010101</v>
      </c>
    </row>
    <row r="207" spans="1:2">
      <c r="A207" s="4" t="s">
        <v>104</v>
      </c>
      <c r="B207">
        <v>2010102</v>
      </c>
    </row>
    <row r="208" spans="1:2">
      <c r="A208" s="4" t="s">
        <v>105</v>
      </c>
      <c r="B208">
        <v>2010103</v>
      </c>
    </row>
    <row r="209" spans="1:2">
      <c r="A209" s="4" t="s">
        <v>215</v>
      </c>
      <c r="B209">
        <v>2013704</v>
      </c>
    </row>
    <row r="210" spans="1:2">
      <c r="A210" s="4" t="s">
        <v>112</v>
      </c>
      <c r="B210">
        <v>2010150</v>
      </c>
    </row>
    <row r="211" spans="1:2">
      <c r="A211" s="4" t="s">
        <v>216</v>
      </c>
      <c r="B211">
        <v>2013799</v>
      </c>
    </row>
    <row r="212" spans="1:2">
      <c r="A212" s="3" t="s">
        <v>217</v>
      </c>
      <c r="B212">
        <v>20138</v>
      </c>
    </row>
    <row r="213" spans="1:2">
      <c r="A213" s="4" t="s">
        <v>103</v>
      </c>
      <c r="B213">
        <v>2010101</v>
      </c>
    </row>
    <row r="214" spans="1:2">
      <c r="A214" s="4" t="s">
        <v>104</v>
      </c>
      <c r="B214">
        <v>2010102</v>
      </c>
    </row>
    <row r="215" spans="1:2">
      <c r="A215" s="4" t="s">
        <v>105</v>
      </c>
      <c r="B215">
        <v>2010103</v>
      </c>
    </row>
    <row r="216" spans="1:2">
      <c r="A216" s="4" t="s">
        <v>218</v>
      </c>
      <c r="B216">
        <v>2013804</v>
      </c>
    </row>
    <row r="217" spans="1:2">
      <c r="A217" s="4" t="s">
        <v>219</v>
      </c>
      <c r="B217">
        <v>2013805</v>
      </c>
    </row>
    <row r="218" spans="1:2">
      <c r="A218" s="4" t="s">
        <v>144</v>
      </c>
      <c r="B218">
        <v>2010607</v>
      </c>
    </row>
    <row r="219" spans="1:2">
      <c r="A219" s="4" t="s">
        <v>220</v>
      </c>
      <c r="B219">
        <v>2013810</v>
      </c>
    </row>
    <row r="220" spans="1:2">
      <c r="A220" s="4" t="s">
        <v>221</v>
      </c>
      <c r="B220">
        <v>2013812</v>
      </c>
    </row>
    <row r="221" spans="1:2">
      <c r="A221" s="4" t="s">
        <v>222</v>
      </c>
      <c r="B221">
        <v>2013813</v>
      </c>
    </row>
    <row r="222" spans="1:2">
      <c r="A222" s="4" t="s">
        <v>223</v>
      </c>
      <c r="B222">
        <v>2013814</v>
      </c>
    </row>
    <row r="223" spans="1:2">
      <c r="A223" s="4" t="s">
        <v>224</v>
      </c>
      <c r="B223">
        <v>2013815</v>
      </c>
    </row>
    <row r="224" spans="1:2">
      <c r="A224" s="4" t="s">
        <v>225</v>
      </c>
      <c r="B224">
        <v>2013816</v>
      </c>
    </row>
    <row r="225" spans="1:2">
      <c r="A225" s="4" t="s">
        <v>112</v>
      </c>
      <c r="B225">
        <v>2010150</v>
      </c>
    </row>
    <row r="226" spans="1:2">
      <c r="A226" s="4" t="s">
        <v>226</v>
      </c>
      <c r="B226">
        <v>2013899</v>
      </c>
    </row>
    <row r="227" spans="1:2">
      <c r="A227" s="3" t="s">
        <v>227</v>
      </c>
      <c r="B227">
        <v>20199</v>
      </c>
    </row>
    <row r="228" spans="1:2">
      <c r="A228" s="5" t="s">
        <v>228</v>
      </c>
      <c r="B228">
        <v>2019901</v>
      </c>
    </row>
    <row r="229" spans="1:2">
      <c r="A229" s="5" t="s">
        <v>229</v>
      </c>
      <c r="B229">
        <v>2019999</v>
      </c>
    </row>
    <row r="230" spans="1:2">
      <c r="A230" s="2" t="s">
        <v>1302</v>
      </c>
      <c r="B230">
        <v>202</v>
      </c>
    </row>
    <row r="231" spans="1:2">
      <c r="A231" s="4" t="s">
        <v>231</v>
      </c>
      <c r="B231">
        <v>20205</v>
      </c>
    </row>
    <row r="232" spans="1:2">
      <c r="A232" s="4" t="s">
        <v>232</v>
      </c>
      <c r="B232">
        <v>20206</v>
      </c>
    </row>
    <row r="233" spans="1:2">
      <c r="A233" s="4" t="s">
        <v>233</v>
      </c>
      <c r="B233">
        <v>20299</v>
      </c>
    </row>
    <row r="234" spans="1:2">
      <c r="A234" s="2" t="s">
        <v>1303</v>
      </c>
      <c r="B234">
        <v>203</v>
      </c>
    </row>
    <row r="235" spans="1:2">
      <c r="A235" s="8" t="s">
        <v>235</v>
      </c>
      <c r="B235">
        <v>20306</v>
      </c>
    </row>
    <row r="236" spans="1:2">
      <c r="A236" s="5" t="s">
        <v>236</v>
      </c>
      <c r="B236">
        <v>2030601</v>
      </c>
    </row>
    <row r="237" spans="1:2">
      <c r="A237" s="4" t="s">
        <v>237</v>
      </c>
      <c r="B237">
        <v>2030602</v>
      </c>
    </row>
    <row r="238" spans="1:2">
      <c r="A238" s="4" t="s">
        <v>238</v>
      </c>
      <c r="B238">
        <v>2030603</v>
      </c>
    </row>
    <row r="239" spans="1:2">
      <c r="A239" s="4" t="s">
        <v>239</v>
      </c>
      <c r="B239">
        <v>2030604</v>
      </c>
    </row>
    <row r="240" spans="1:2">
      <c r="A240" s="5" t="s">
        <v>240</v>
      </c>
      <c r="B240" t="e">
        <v>#N/A</v>
      </c>
    </row>
    <row r="241" spans="1:2">
      <c r="A241" s="5" t="s">
        <v>241</v>
      </c>
      <c r="B241" t="e">
        <v>#N/A</v>
      </c>
    </row>
    <row r="242" spans="1:2">
      <c r="A242" s="5" t="s">
        <v>242</v>
      </c>
      <c r="B242">
        <v>2030607</v>
      </c>
    </row>
    <row r="243" spans="1:2">
      <c r="A243" s="5" t="s">
        <v>243</v>
      </c>
      <c r="B243">
        <v>2030608</v>
      </c>
    </row>
    <row r="244" spans="1:2">
      <c r="A244" s="5" t="s">
        <v>244</v>
      </c>
      <c r="B244">
        <v>2030699</v>
      </c>
    </row>
    <row r="245" spans="1:2">
      <c r="A245" s="8" t="s">
        <v>245</v>
      </c>
      <c r="B245">
        <v>20399</v>
      </c>
    </row>
    <row r="246" spans="1:2">
      <c r="A246" s="2" t="s">
        <v>1304</v>
      </c>
      <c r="B246" t="e">
        <v>#N/A</v>
      </c>
    </row>
    <row r="247" spans="1:2">
      <c r="A247" s="3" t="s">
        <v>247</v>
      </c>
      <c r="B247">
        <v>20401</v>
      </c>
    </row>
    <row r="248" spans="1:2">
      <c r="A248" s="4" t="s">
        <v>248</v>
      </c>
      <c r="B248">
        <v>2040101</v>
      </c>
    </row>
    <row r="249" spans="1:2">
      <c r="A249" s="5" t="s">
        <v>249</v>
      </c>
      <c r="B249">
        <v>2040199</v>
      </c>
    </row>
    <row r="250" spans="1:2">
      <c r="A250" s="8" t="s">
        <v>250</v>
      </c>
      <c r="B250">
        <v>20402</v>
      </c>
    </row>
    <row r="251" spans="1:2">
      <c r="A251" s="5" t="s">
        <v>103</v>
      </c>
      <c r="B251">
        <v>2010101</v>
      </c>
    </row>
    <row r="252" spans="1:2">
      <c r="A252" s="5" t="s">
        <v>104</v>
      </c>
      <c r="B252">
        <v>2010102</v>
      </c>
    </row>
    <row r="253" spans="1:2">
      <c r="A253" s="5" t="s">
        <v>105</v>
      </c>
      <c r="B253">
        <v>2010103</v>
      </c>
    </row>
    <row r="254" spans="1:2">
      <c r="A254" s="5" t="s">
        <v>144</v>
      </c>
      <c r="B254">
        <v>2010607</v>
      </c>
    </row>
    <row r="255" spans="1:2">
      <c r="A255" s="5" t="s">
        <v>251</v>
      </c>
      <c r="B255">
        <v>2040220</v>
      </c>
    </row>
    <row r="256" spans="1:2">
      <c r="A256" s="5" t="s">
        <v>252</v>
      </c>
      <c r="B256">
        <v>2040221</v>
      </c>
    </row>
    <row r="257" spans="1:2">
      <c r="A257" s="5" t="s">
        <v>253</v>
      </c>
      <c r="B257">
        <v>2040222</v>
      </c>
    </row>
    <row r="258" spans="1:2">
      <c r="A258" s="5" t="s">
        <v>254</v>
      </c>
      <c r="B258">
        <v>2040223</v>
      </c>
    </row>
    <row r="259" spans="1:2">
      <c r="A259" s="5" t="s">
        <v>112</v>
      </c>
      <c r="B259">
        <v>2010150</v>
      </c>
    </row>
    <row r="260" spans="1:2">
      <c r="A260" s="5" t="s">
        <v>255</v>
      </c>
      <c r="B260">
        <v>2040299</v>
      </c>
    </row>
    <row r="261" spans="1:2">
      <c r="A261" s="3" t="s">
        <v>256</v>
      </c>
      <c r="B261">
        <v>20403</v>
      </c>
    </row>
    <row r="262" spans="1:2">
      <c r="A262" s="4" t="s">
        <v>103</v>
      </c>
      <c r="B262">
        <v>2010101</v>
      </c>
    </row>
    <row r="263" spans="1:2">
      <c r="A263" s="4" t="s">
        <v>104</v>
      </c>
      <c r="B263">
        <v>2010102</v>
      </c>
    </row>
    <row r="264" spans="1:2">
      <c r="A264" s="5" t="s">
        <v>105</v>
      </c>
      <c r="B264">
        <v>2010103</v>
      </c>
    </row>
    <row r="265" spans="1:2">
      <c r="A265" s="5" t="s">
        <v>257</v>
      </c>
      <c r="B265">
        <v>2040304</v>
      </c>
    </row>
    <row r="266" spans="1:2">
      <c r="A266" s="5" t="s">
        <v>112</v>
      </c>
      <c r="B266">
        <v>2010150</v>
      </c>
    </row>
    <row r="267" spans="1:2">
      <c r="A267" s="6" t="s">
        <v>258</v>
      </c>
      <c r="B267">
        <v>2040399</v>
      </c>
    </row>
    <row r="268" spans="1:2">
      <c r="A268" s="9" t="s">
        <v>259</v>
      </c>
      <c r="B268">
        <v>20404</v>
      </c>
    </row>
    <row r="269" spans="1:2">
      <c r="A269" s="4" t="s">
        <v>103</v>
      </c>
      <c r="B269">
        <v>2010101</v>
      </c>
    </row>
    <row r="270" spans="1:2">
      <c r="A270" s="4" t="s">
        <v>104</v>
      </c>
      <c r="B270">
        <v>2010102</v>
      </c>
    </row>
    <row r="271" spans="1:2">
      <c r="A271" s="5" t="s">
        <v>105</v>
      </c>
      <c r="B271">
        <v>2010103</v>
      </c>
    </row>
    <row r="272" spans="1:2">
      <c r="A272" s="5" t="s">
        <v>260</v>
      </c>
      <c r="B272">
        <v>2040409</v>
      </c>
    </row>
    <row r="273" spans="1:2">
      <c r="A273" s="5" t="s">
        <v>261</v>
      </c>
      <c r="B273">
        <v>2040410</v>
      </c>
    </row>
    <row r="274" spans="1:2">
      <c r="A274" s="5" t="s">
        <v>112</v>
      </c>
      <c r="B274">
        <v>2010150</v>
      </c>
    </row>
    <row r="275" spans="1:2">
      <c r="A275" s="5" t="s">
        <v>262</v>
      </c>
      <c r="B275">
        <v>2040499</v>
      </c>
    </row>
    <row r="276" spans="1:2">
      <c r="A276" s="12" t="s">
        <v>263</v>
      </c>
      <c r="B276">
        <v>20405</v>
      </c>
    </row>
    <row r="277" spans="1:2">
      <c r="A277" s="4" t="s">
        <v>103</v>
      </c>
      <c r="B277">
        <v>2010101</v>
      </c>
    </row>
    <row r="278" spans="1:2">
      <c r="A278" s="4" t="s">
        <v>104</v>
      </c>
      <c r="B278">
        <v>2010102</v>
      </c>
    </row>
    <row r="279" spans="1:2">
      <c r="A279" s="4" t="s">
        <v>105</v>
      </c>
      <c r="B279">
        <v>2010103</v>
      </c>
    </row>
    <row r="280" spans="1:2">
      <c r="A280" s="5" t="s">
        <v>264</v>
      </c>
      <c r="B280">
        <v>2040504</v>
      </c>
    </row>
    <row r="281" spans="1:2">
      <c r="A281" s="5" t="s">
        <v>265</v>
      </c>
      <c r="B281">
        <v>2040505</v>
      </c>
    </row>
    <row r="282" spans="1:2">
      <c r="A282" s="5" t="s">
        <v>266</v>
      </c>
      <c r="B282">
        <v>2040506</v>
      </c>
    </row>
    <row r="283" spans="1:2">
      <c r="A283" s="4" t="s">
        <v>112</v>
      </c>
      <c r="B283">
        <v>2010150</v>
      </c>
    </row>
    <row r="284" spans="1:2">
      <c r="A284" s="4" t="s">
        <v>267</v>
      </c>
      <c r="B284">
        <v>2040599</v>
      </c>
    </row>
    <row r="285" spans="1:2">
      <c r="A285" s="3" t="s">
        <v>268</v>
      </c>
      <c r="B285">
        <v>20406</v>
      </c>
    </row>
    <row r="286" spans="1:2">
      <c r="A286" s="5" t="s">
        <v>103</v>
      </c>
      <c r="B286">
        <v>2010101</v>
      </c>
    </row>
    <row r="287" spans="1:2">
      <c r="A287" s="5" t="s">
        <v>104</v>
      </c>
      <c r="B287">
        <v>2010102</v>
      </c>
    </row>
    <row r="288" spans="1:2">
      <c r="A288" s="5" t="s">
        <v>105</v>
      </c>
      <c r="B288">
        <v>2010103</v>
      </c>
    </row>
    <row r="289" spans="1:2">
      <c r="A289" s="6" t="s">
        <v>269</v>
      </c>
      <c r="B289">
        <v>2040604</v>
      </c>
    </row>
    <row r="290" spans="1:2">
      <c r="A290" s="4" t="s">
        <v>270</v>
      </c>
      <c r="B290">
        <v>2040605</v>
      </c>
    </row>
    <row r="291" spans="1:2">
      <c r="A291" s="4" t="s">
        <v>271</v>
      </c>
      <c r="B291">
        <v>2040606</v>
      </c>
    </row>
    <row r="292" spans="1:2">
      <c r="A292" s="7" t="s">
        <v>272</v>
      </c>
      <c r="B292">
        <v>2040607</v>
      </c>
    </row>
    <row r="293" spans="1:2">
      <c r="A293" s="5" t="s">
        <v>273</v>
      </c>
      <c r="B293">
        <v>2040608</v>
      </c>
    </row>
    <row r="294" spans="1:2">
      <c r="A294" s="5" t="s">
        <v>274</v>
      </c>
      <c r="B294">
        <v>2040610</v>
      </c>
    </row>
    <row r="295" spans="1:2">
      <c r="A295" s="5" t="s">
        <v>275</v>
      </c>
      <c r="B295" t="e">
        <v>#N/A</v>
      </c>
    </row>
    <row r="296" spans="1:2">
      <c r="A296" s="5" t="s">
        <v>144</v>
      </c>
      <c r="B296">
        <v>2010607</v>
      </c>
    </row>
    <row r="297" spans="1:2">
      <c r="A297" s="5" t="s">
        <v>112</v>
      </c>
      <c r="B297">
        <v>2010150</v>
      </c>
    </row>
    <row r="298" spans="1:2">
      <c r="A298" s="4" t="s">
        <v>276</v>
      </c>
      <c r="B298">
        <v>2040699</v>
      </c>
    </row>
    <row r="299" spans="1:2">
      <c r="A299" s="9" t="s">
        <v>277</v>
      </c>
      <c r="B299">
        <v>20407</v>
      </c>
    </row>
    <row r="300" spans="1:2">
      <c r="A300" s="4" t="s">
        <v>103</v>
      </c>
      <c r="B300">
        <v>2010101</v>
      </c>
    </row>
    <row r="301" spans="1:2">
      <c r="A301" s="5" t="s">
        <v>104</v>
      </c>
      <c r="B301">
        <v>2010102</v>
      </c>
    </row>
    <row r="302" spans="1:2">
      <c r="A302" s="5" t="s">
        <v>105</v>
      </c>
      <c r="B302">
        <v>2010103</v>
      </c>
    </row>
    <row r="303" spans="1:2">
      <c r="A303" s="5" t="s">
        <v>278</v>
      </c>
      <c r="B303" t="e">
        <v>#N/A</v>
      </c>
    </row>
    <row r="304" spans="1:2">
      <c r="A304" s="6" t="s">
        <v>279</v>
      </c>
      <c r="B304" t="e">
        <v>#N/A</v>
      </c>
    </row>
    <row r="305" spans="1:2">
      <c r="A305" s="4" t="s">
        <v>280</v>
      </c>
      <c r="B305">
        <v>2040706</v>
      </c>
    </row>
    <row r="306" spans="1:2">
      <c r="A306" s="4" t="s">
        <v>144</v>
      </c>
      <c r="B306">
        <v>2010607</v>
      </c>
    </row>
    <row r="307" spans="1:2">
      <c r="A307" s="4" t="s">
        <v>112</v>
      </c>
      <c r="B307">
        <v>2010150</v>
      </c>
    </row>
    <row r="308" spans="1:2">
      <c r="A308" s="4" t="s">
        <v>281</v>
      </c>
      <c r="B308">
        <v>2040799</v>
      </c>
    </row>
    <row r="309" spans="1:2">
      <c r="A309" s="8" t="s">
        <v>282</v>
      </c>
      <c r="B309">
        <v>20408</v>
      </c>
    </row>
    <row r="310" spans="1:2">
      <c r="A310" s="5" t="s">
        <v>103</v>
      </c>
      <c r="B310">
        <v>2010101</v>
      </c>
    </row>
    <row r="311" spans="1:2">
      <c r="A311" s="5" t="s">
        <v>104</v>
      </c>
      <c r="B311">
        <v>2010102</v>
      </c>
    </row>
    <row r="312" spans="1:2">
      <c r="A312" s="4" t="s">
        <v>105</v>
      </c>
      <c r="B312">
        <v>2010103</v>
      </c>
    </row>
    <row r="313" spans="1:2">
      <c r="A313" s="4" t="s">
        <v>283</v>
      </c>
      <c r="B313">
        <v>2040804</v>
      </c>
    </row>
    <row r="314" spans="1:2">
      <c r="A314" s="4" t="s">
        <v>284</v>
      </c>
      <c r="B314">
        <v>2040805</v>
      </c>
    </row>
    <row r="315" spans="1:2">
      <c r="A315" s="5" t="s">
        <v>285</v>
      </c>
      <c r="B315">
        <v>2040806</v>
      </c>
    </row>
    <row r="316" spans="1:2">
      <c r="A316" s="5" t="s">
        <v>144</v>
      </c>
      <c r="B316">
        <v>2010607</v>
      </c>
    </row>
    <row r="317" spans="1:2">
      <c r="A317" s="5" t="s">
        <v>112</v>
      </c>
      <c r="B317">
        <v>2010150</v>
      </c>
    </row>
    <row r="318" spans="1:2">
      <c r="A318" s="5" t="s">
        <v>286</v>
      </c>
      <c r="B318">
        <v>2040899</v>
      </c>
    </row>
    <row r="319" spans="1:2">
      <c r="A319" s="12" t="s">
        <v>287</v>
      </c>
      <c r="B319">
        <v>20409</v>
      </c>
    </row>
    <row r="320" spans="1:2">
      <c r="A320" s="4" t="s">
        <v>103</v>
      </c>
      <c r="B320">
        <v>2010101</v>
      </c>
    </row>
    <row r="321" spans="1:2">
      <c r="A321" s="4" t="s">
        <v>104</v>
      </c>
      <c r="B321">
        <v>2010102</v>
      </c>
    </row>
    <row r="322" spans="1:2">
      <c r="A322" s="7" t="s">
        <v>105</v>
      </c>
      <c r="B322">
        <v>2010103</v>
      </c>
    </row>
    <row r="323" spans="1:2">
      <c r="A323" s="10" t="s">
        <v>288</v>
      </c>
      <c r="B323">
        <v>2040904</v>
      </c>
    </row>
    <row r="324" spans="1:2">
      <c r="A324" s="5" t="s">
        <v>289</v>
      </c>
      <c r="B324">
        <v>2040905</v>
      </c>
    </row>
    <row r="325" spans="1:2">
      <c r="A325" s="5" t="s">
        <v>112</v>
      </c>
      <c r="B325">
        <v>2010150</v>
      </c>
    </row>
    <row r="326" spans="1:2">
      <c r="A326" s="4" t="s">
        <v>290</v>
      </c>
      <c r="B326">
        <v>2040999</v>
      </c>
    </row>
    <row r="327" spans="1:2">
      <c r="A327" s="3" t="s">
        <v>291</v>
      </c>
      <c r="B327">
        <v>20410</v>
      </c>
    </row>
    <row r="328" spans="1:2">
      <c r="A328" s="4" t="s">
        <v>103</v>
      </c>
      <c r="B328">
        <v>2010101</v>
      </c>
    </row>
    <row r="329" spans="1:2">
      <c r="A329" s="5" t="s">
        <v>104</v>
      </c>
      <c r="B329">
        <v>2010102</v>
      </c>
    </row>
    <row r="330" spans="1:2">
      <c r="A330" s="4" t="s">
        <v>144</v>
      </c>
      <c r="B330">
        <v>2010607</v>
      </c>
    </row>
    <row r="331" spans="1:2">
      <c r="A331" s="5" t="s">
        <v>292</v>
      </c>
      <c r="B331">
        <v>2041007</v>
      </c>
    </row>
    <row r="332" spans="1:2">
      <c r="A332" s="4" t="s">
        <v>293</v>
      </c>
      <c r="B332">
        <v>2041099</v>
      </c>
    </row>
    <row r="333" spans="1:2">
      <c r="A333" s="3" t="s">
        <v>294</v>
      </c>
      <c r="B333">
        <v>20499</v>
      </c>
    </row>
    <row r="334" spans="1:2">
      <c r="A334" s="4" t="s">
        <v>295</v>
      </c>
      <c r="B334">
        <v>2049902</v>
      </c>
    </row>
    <row r="335" spans="1:2">
      <c r="A335" s="4" t="s">
        <v>296</v>
      </c>
      <c r="B335">
        <v>2049999</v>
      </c>
    </row>
    <row r="336" spans="1:2">
      <c r="A336" s="2" t="s">
        <v>1305</v>
      </c>
      <c r="B336">
        <v>205</v>
      </c>
    </row>
    <row r="337" spans="1:2">
      <c r="A337" s="8" t="s">
        <v>298</v>
      </c>
      <c r="B337">
        <v>20501</v>
      </c>
    </row>
    <row r="338" spans="1:2">
      <c r="A338" s="4" t="s">
        <v>103</v>
      </c>
      <c r="B338">
        <v>2010101</v>
      </c>
    </row>
    <row r="339" spans="1:2">
      <c r="A339" s="4" t="s">
        <v>104</v>
      </c>
      <c r="B339">
        <v>2010102</v>
      </c>
    </row>
    <row r="340" spans="1:2">
      <c r="A340" s="4" t="s">
        <v>105</v>
      </c>
      <c r="B340">
        <v>2010103</v>
      </c>
    </row>
    <row r="341" spans="1:2">
      <c r="A341" s="10" t="s">
        <v>299</v>
      </c>
      <c r="B341">
        <v>2050199</v>
      </c>
    </row>
    <row r="342" spans="1:2">
      <c r="A342" s="3" t="s">
        <v>300</v>
      </c>
      <c r="B342">
        <v>20502</v>
      </c>
    </row>
    <row r="343" spans="1:2">
      <c r="A343" s="4" t="s">
        <v>301</v>
      </c>
      <c r="B343">
        <v>2050201</v>
      </c>
    </row>
    <row r="344" spans="1:2">
      <c r="A344" s="4" t="s">
        <v>302</v>
      </c>
      <c r="B344">
        <v>2050202</v>
      </c>
    </row>
    <row r="345" spans="1:2">
      <c r="A345" s="5" t="s">
        <v>303</v>
      </c>
      <c r="B345">
        <v>2050203</v>
      </c>
    </row>
    <row r="346" spans="1:2">
      <c r="A346" s="5" t="s">
        <v>304</v>
      </c>
      <c r="B346">
        <v>2050204</v>
      </c>
    </row>
    <row r="347" spans="1:2">
      <c r="A347" s="5" t="s">
        <v>305</v>
      </c>
      <c r="B347">
        <v>2050205</v>
      </c>
    </row>
    <row r="348" spans="1:2">
      <c r="A348" s="4" t="s">
        <v>306</v>
      </c>
      <c r="B348">
        <v>2050299</v>
      </c>
    </row>
    <row r="349" spans="1:2">
      <c r="A349" s="3" t="s">
        <v>307</v>
      </c>
      <c r="B349">
        <v>20503</v>
      </c>
    </row>
    <row r="350" spans="1:2">
      <c r="A350" s="4" t="s">
        <v>308</v>
      </c>
      <c r="B350">
        <v>2050301</v>
      </c>
    </row>
    <row r="351" spans="1:2">
      <c r="A351" s="4" t="s">
        <v>309</v>
      </c>
      <c r="B351">
        <v>2050302</v>
      </c>
    </row>
    <row r="352" spans="1:2">
      <c r="A352" s="4" t="s">
        <v>310</v>
      </c>
      <c r="B352">
        <v>2050303</v>
      </c>
    </row>
    <row r="353" spans="1:2">
      <c r="A353" s="5" t="s">
        <v>311</v>
      </c>
      <c r="B353">
        <v>2050305</v>
      </c>
    </row>
    <row r="354" spans="1:2">
      <c r="A354" s="5" t="s">
        <v>312</v>
      </c>
      <c r="B354">
        <v>2050399</v>
      </c>
    </row>
    <row r="355" spans="1:2">
      <c r="A355" s="12" t="s">
        <v>313</v>
      </c>
      <c r="B355">
        <v>20504</v>
      </c>
    </row>
    <row r="356" spans="1:2">
      <c r="A356" s="4" t="s">
        <v>314</v>
      </c>
      <c r="B356">
        <v>2050401</v>
      </c>
    </row>
    <row r="357" spans="1:2">
      <c r="A357" s="4" t="s">
        <v>315</v>
      </c>
      <c r="B357">
        <v>2050402</v>
      </c>
    </row>
    <row r="358" spans="1:2">
      <c r="A358" s="4" t="s">
        <v>316</v>
      </c>
      <c r="B358">
        <v>2050403</v>
      </c>
    </row>
    <row r="359" spans="1:2">
      <c r="A359" s="5" t="s">
        <v>317</v>
      </c>
      <c r="B359">
        <v>2050404</v>
      </c>
    </row>
    <row r="360" spans="1:2">
      <c r="A360" s="5" t="s">
        <v>318</v>
      </c>
      <c r="B360">
        <v>2050499</v>
      </c>
    </row>
    <row r="361" spans="1:2">
      <c r="A361" s="8" t="s">
        <v>319</v>
      </c>
      <c r="B361">
        <v>20505</v>
      </c>
    </row>
    <row r="362" spans="1:2">
      <c r="A362" s="4" t="s">
        <v>320</v>
      </c>
      <c r="B362">
        <v>2050501</v>
      </c>
    </row>
    <row r="363" spans="1:2">
      <c r="A363" s="4" t="s">
        <v>321</v>
      </c>
      <c r="B363">
        <v>2050502</v>
      </c>
    </row>
    <row r="364" spans="1:2">
      <c r="A364" s="4" t="s">
        <v>322</v>
      </c>
      <c r="B364">
        <v>2050599</v>
      </c>
    </row>
    <row r="365" spans="1:2">
      <c r="A365" s="8" t="s">
        <v>323</v>
      </c>
      <c r="B365">
        <v>20506</v>
      </c>
    </row>
    <row r="366" spans="1:2">
      <c r="A366" s="5" t="s">
        <v>324</v>
      </c>
      <c r="B366">
        <v>2050601</v>
      </c>
    </row>
    <row r="367" spans="1:2">
      <c r="A367" s="5" t="s">
        <v>325</v>
      </c>
      <c r="B367">
        <v>2050602</v>
      </c>
    </row>
    <row r="368" spans="1:2">
      <c r="A368" s="6" t="s">
        <v>326</v>
      </c>
      <c r="B368">
        <v>2050699</v>
      </c>
    </row>
    <row r="369" spans="1:2">
      <c r="A369" s="3" t="s">
        <v>327</v>
      </c>
      <c r="B369">
        <v>20507</v>
      </c>
    </row>
    <row r="370" spans="1:2">
      <c r="A370" s="4" t="s">
        <v>328</v>
      </c>
      <c r="B370">
        <v>2050701</v>
      </c>
    </row>
    <row r="371" spans="1:2">
      <c r="A371" s="4" t="s">
        <v>329</v>
      </c>
      <c r="B371">
        <v>2050702</v>
      </c>
    </row>
    <row r="372" spans="1:2">
      <c r="A372" s="5" t="s">
        <v>330</v>
      </c>
      <c r="B372">
        <v>2050799</v>
      </c>
    </row>
    <row r="373" spans="1:2">
      <c r="A373" s="8" t="s">
        <v>331</v>
      </c>
      <c r="B373">
        <v>20508</v>
      </c>
    </row>
    <row r="374" spans="1:2">
      <c r="A374" s="5" t="s">
        <v>332</v>
      </c>
      <c r="B374">
        <v>2050801</v>
      </c>
    </row>
    <row r="375" spans="1:2">
      <c r="A375" s="4" t="s">
        <v>333</v>
      </c>
      <c r="B375">
        <v>2050802</v>
      </c>
    </row>
    <row r="376" spans="1:2">
      <c r="A376" s="4" t="s">
        <v>334</v>
      </c>
      <c r="B376">
        <v>2050803</v>
      </c>
    </row>
    <row r="377" spans="1:2">
      <c r="A377" s="4" t="s">
        <v>335</v>
      </c>
      <c r="B377">
        <v>2050804</v>
      </c>
    </row>
    <row r="378" spans="1:2">
      <c r="A378" s="4" t="s">
        <v>336</v>
      </c>
      <c r="B378">
        <v>2050899</v>
      </c>
    </row>
    <row r="379" spans="1:2">
      <c r="A379" s="3" t="s">
        <v>337</v>
      </c>
      <c r="B379">
        <v>20509</v>
      </c>
    </row>
    <row r="380" spans="1:2">
      <c r="A380" s="5" t="s">
        <v>338</v>
      </c>
      <c r="B380">
        <v>2050901</v>
      </c>
    </row>
    <row r="381" spans="1:2">
      <c r="A381" s="5" t="s">
        <v>339</v>
      </c>
      <c r="B381">
        <v>2050902</v>
      </c>
    </row>
    <row r="382" spans="1:2">
      <c r="A382" s="5" t="s">
        <v>340</v>
      </c>
      <c r="B382">
        <v>2050903</v>
      </c>
    </row>
    <row r="383" spans="1:2">
      <c r="A383" s="6" t="s">
        <v>341</v>
      </c>
      <c r="B383">
        <v>2050904</v>
      </c>
    </row>
    <row r="384" spans="1:2">
      <c r="A384" s="4" t="s">
        <v>342</v>
      </c>
      <c r="B384">
        <v>2050905</v>
      </c>
    </row>
    <row r="385" spans="1:2">
      <c r="A385" s="4" t="s">
        <v>343</v>
      </c>
      <c r="B385">
        <v>2050999</v>
      </c>
    </row>
    <row r="386" spans="1:2">
      <c r="A386" s="3" t="s">
        <v>344</v>
      </c>
      <c r="B386">
        <v>2059999</v>
      </c>
    </row>
    <row r="387" spans="1:2">
      <c r="A387" s="2" t="s">
        <v>1306</v>
      </c>
      <c r="B387">
        <v>206</v>
      </c>
    </row>
    <row r="388" spans="1:2">
      <c r="A388" s="8" t="s">
        <v>346</v>
      </c>
      <c r="B388">
        <v>20601</v>
      </c>
    </row>
    <row r="389" spans="1:2">
      <c r="A389" s="4" t="s">
        <v>103</v>
      </c>
      <c r="B389">
        <v>2010101</v>
      </c>
    </row>
    <row r="390" spans="1:2">
      <c r="A390" s="4" t="s">
        <v>104</v>
      </c>
      <c r="B390">
        <v>2010102</v>
      </c>
    </row>
    <row r="391" spans="1:2">
      <c r="A391" s="4" t="s">
        <v>105</v>
      </c>
      <c r="B391">
        <v>2010103</v>
      </c>
    </row>
    <row r="392" spans="1:2">
      <c r="A392" s="5" t="s">
        <v>347</v>
      </c>
      <c r="B392">
        <v>2060199</v>
      </c>
    </row>
    <row r="393" spans="1:2">
      <c r="A393" s="3" t="s">
        <v>348</v>
      </c>
      <c r="B393">
        <v>20602</v>
      </c>
    </row>
    <row r="394" spans="1:2">
      <c r="A394" s="4" t="s">
        <v>349</v>
      </c>
      <c r="B394">
        <v>2060201</v>
      </c>
    </row>
    <row r="395" spans="1:2">
      <c r="A395" s="6" t="s">
        <v>350</v>
      </c>
      <c r="B395">
        <v>2060203</v>
      </c>
    </row>
    <row r="396" spans="1:2">
      <c r="A396" s="4" t="s">
        <v>351</v>
      </c>
      <c r="B396">
        <v>2060204</v>
      </c>
    </row>
    <row r="397" spans="1:2">
      <c r="A397" s="4" t="s">
        <v>352</v>
      </c>
      <c r="B397">
        <v>2060205</v>
      </c>
    </row>
    <row r="398" spans="1:2">
      <c r="A398" s="4" t="s">
        <v>353</v>
      </c>
      <c r="B398">
        <v>2060206</v>
      </c>
    </row>
    <row r="399" spans="1:2">
      <c r="A399" s="5" t="s">
        <v>354</v>
      </c>
      <c r="B399">
        <v>2060207</v>
      </c>
    </row>
    <row r="400" spans="1:2">
      <c r="A400" s="5" t="s">
        <v>355</v>
      </c>
      <c r="B400">
        <v>2060208</v>
      </c>
    </row>
    <row r="401" spans="1:2">
      <c r="A401" s="5" t="s">
        <v>356</v>
      </c>
      <c r="B401">
        <v>2060299</v>
      </c>
    </row>
    <row r="402" spans="1:2">
      <c r="A402" s="8" t="s">
        <v>357</v>
      </c>
      <c r="B402">
        <v>20603</v>
      </c>
    </row>
    <row r="403" spans="1:2">
      <c r="A403" s="4" t="s">
        <v>349</v>
      </c>
      <c r="B403">
        <v>2060201</v>
      </c>
    </row>
    <row r="404" spans="1:2">
      <c r="A404" s="4" t="s">
        <v>358</v>
      </c>
      <c r="B404">
        <v>2060302</v>
      </c>
    </row>
    <row r="405" spans="1:2">
      <c r="A405" s="4" t="s">
        <v>359</v>
      </c>
      <c r="B405">
        <v>2060303</v>
      </c>
    </row>
    <row r="406" spans="1:2">
      <c r="A406" s="5" t="s">
        <v>360</v>
      </c>
      <c r="B406">
        <v>2060304</v>
      </c>
    </row>
    <row r="407" spans="1:2">
      <c r="A407" s="5" t="s">
        <v>361</v>
      </c>
      <c r="B407">
        <v>2060399</v>
      </c>
    </row>
    <row r="408" spans="1:2">
      <c r="A408" s="8" t="s">
        <v>362</v>
      </c>
      <c r="B408">
        <v>20604</v>
      </c>
    </row>
    <row r="409" spans="1:2">
      <c r="A409" s="6" t="s">
        <v>349</v>
      </c>
      <c r="B409">
        <v>2060201</v>
      </c>
    </row>
    <row r="410" spans="1:2">
      <c r="A410" s="4" t="s">
        <v>363</v>
      </c>
      <c r="B410">
        <v>2060404</v>
      </c>
    </row>
    <row r="411" spans="1:2">
      <c r="A411" s="4" t="s">
        <v>364</v>
      </c>
      <c r="B411">
        <v>2060405</v>
      </c>
    </row>
    <row r="412" spans="1:2">
      <c r="A412" s="5" t="s">
        <v>365</v>
      </c>
      <c r="B412">
        <v>2060499</v>
      </c>
    </row>
    <row r="413" spans="1:2">
      <c r="A413" s="8" t="s">
        <v>366</v>
      </c>
      <c r="B413">
        <v>20605</v>
      </c>
    </row>
    <row r="414" spans="1:2">
      <c r="A414" s="5" t="s">
        <v>349</v>
      </c>
      <c r="B414">
        <v>2060201</v>
      </c>
    </row>
    <row r="415" spans="1:2">
      <c r="A415" s="4" t="s">
        <v>367</v>
      </c>
      <c r="B415">
        <v>2060502</v>
      </c>
    </row>
    <row r="416" spans="1:2">
      <c r="A416" s="4" t="s">
        <v>368</v>
      </c>
      <c r="B416">
        <v>2060503</v>
      </c>
    </row>
    <row r="417" spans="1:2">
      <c r="A417" s="4" t="s">
        <v>369</v>
      </c>
      <c r="B417">
        <v>2060599</v>
      </c>
    </row>
    <row r="418" spans="1:2">
      <c r="A418" s="8" t="s">
        <v>370</v>
      </c>
      <c r="B418">
        <v>20606</v>
      </c>
    </row>
    <row r="419" spans="1:2">
      <c r="A419" s="5" t="s">
        <v>371</v>
      </c>
      <c r="B419">
        <v>2060601</v>
      </c>
    </row>
    <row r="420" spans="1:2">
      <c r="A420" s="5" t="s">
        <v>372</v>
      </c>
      <c r="B420">
        <v>2060602</v>
      </c>
    </row>
    <row r="421" spans="1:2">
      <c r="A421" s="5" t="s">
        <v>373</v>
      </c>
      <c r="B421">
        <v>2060603</v>
      </c>
    </row>
    <row r="422" spans="1:2">
      <c r="A422" s="5" t="s">
        <v>374</v>
      </c>
      <c r="B422">
        <v>2060699</v>
      </c>
    </row>
    <row r="423" spans="1:2">
      <c r="A423" s="3" t="s">
        <v>375</v>
      </c>
      <c r="B423">
        <v>20607</v>
      </c>
    </row>
    <row r="424" spans="1:2">
      <c r="A424" s="4" t="s">
        <v>349</v>
      </c>
      <c r="B424">
        <v>2060201</v>
      </c>
    </row>
    <row r="425" spans="1:2">
      <c r="A425" s="5" t="s">
        <v>376</v>
      </c>
      <c r="B425">
        <v>2060702</v>
      </c>
    </row>
    <row r="426" spans="1:2">
      <c r="A426" s="5" t="s">
        <v>377</v>
      </c>
      <c r="B426">
        <v>2060703</v>
      </c>
    </row>
    <row r="427" spans="1:2">
      <c r="A427" s="5" t="s">
        <v>378</v>
      </c>
      <c r="B427">
        <v>2060704</v>
      </c>
    </row>
    <row r="428" spans="1:2">
      <c r="A428" s="4" t="s">
        <v>379</v>
      </c>
      <c r="B428">
        <v>2060705</v>
      </c>
    </row>
    <row r="429" spans="1:2">
      <c r="A429" s="4" t="s">
        <v>380</v>
      </c>
      <c r="B429">
        <v>2060799</v>
      </c>
    </row>
    <row r="430" spans="1:2">
      <c r="A430" s="3" t="s">
        <v>381</v>
      </c>
      <c r="B430">
        <v>20608</v>
      </c>
    </row>
    <row r="431" spans="1:2">
      <c r="A431" s="5" t="s">
        <v>382</v>
      </c>
      <c r="B431">
        <v>2060801</v>
      </c>
    </row>
    <row r="432" spans="1:2">
      <c r="A432" s="5" t="s">
        <v>383</v>
      </c>
      <c r="B432">
        <v>2060802</v>
      </c>
    </row>
    <row r="433" spans="1:2">
      <c r="A433" s="5" t="s">
        <v>384</v>
      </c>
      <c r="B433">
        <v>2060899</v>
      </c>
    </row>
    <row r="434" spans="1:2">
      <c r="A434" s="12" t="s">
        <v>385</v>
      </c>
      <c r="B434">
        <v>20609</v>
      </c>
    </row>
    <row r="435" spans="1:2">
      <c r="A435" s="5" t="s">
        <v>386</v>
      </c>
      <c r="B435">
        <v>2060901</v>
      </c>
    </row>
    <row r="436" spans="1:2">
      <c r="A436" s="5" t="s">
        <v>387</v>
      </c>
      <c r="B436">
        <v>2060902</v>
      </c>
    </row>
    <row r="437" spans="1:2">
      <c r="A437" s="5" t="s">
        <v>388</v>
      </c>
      <c r="B437">
        <v>2060999</v>
      </c>
    </row>
    <row r="438" spans="1:2">
      <c r="A438" s="3" t="s">
        <v>389</v>
      </c>
      <c r="B438">
        <v>20699</v>
      </c>
    </row>
    <row r="439" spans="1:2">
      <c r="A439" s="4" t="s">
        <v>390</v>
      </c>
      <c r="B439">
        <v>2069901</v>
      </c>
    </row>
    <row r="440" spans="1:2">
      <c r="A440" s="5" t="s">
        <v>391</v>
      </c>
      <c r="B440">
        <v>2069902</v>
      </c>
    </row>
    <row r="441" spans="1:2">
      <c r="A441" s="5" t="s">
        <v>392</v>
      </c>
      <c r="B441">
        <v>2069903</v>
      </c>
    </row>
    <row r="442" spans="1:2">
      <c r="A442" s="5" t="s">
        <v>393</v>
      </c>
      <c r="B442">
        <v>2069999</v>
      </c>
    </row>
    <row r="443" spans="1:2">
      <c r="A443" s="2" t="s">
        <v>1307</v>
      </c>
      <c r="B443">
        <v>207</v>
      </c>
    </row>
    <row r="444" spans="1:2">
      <c r="A444" s="12" t="s">
        <v>395</v>
      </c>
      <c r="B444">
        <v>20701</v>
      </c>
    </row>
    <row r="445" spans="1:2">
      <c r="A445" s="6" t="s">
        <v>103</v>
      </c>
      <c r="B445">
        <v>2010101</v>
      </c>
    </row>
    <row r="446" spans="1:2">
      <c r="A446" s="6" t="s">
        <v>104</v>
      </c>
      <c r="B446">
        <v>2010102</v>
      </c>
    </row>
    <row r="447" spans="1:2">
      <c r="A447" s="6" t="s">
        <v>105</v>
      </c>
      <c r="B447">
        <v>2010103</v>
      </c>
    </row>
    <row r="448" spans="1:2">
      <c r="A448" s="6" t="s">
        <v>396</v>
      </c>
      <c r="B448">
        <v>2070104</v>
      </c>
    </row>
    <row r="449" spans="1:2">
      <c r="A449" s="6" t="s">
        <v>397</v>
      </c>
      <c r="B449">
        <v>2070105</v>
      </c>
    </row>
    <row r="450" spans="1:2">
      <c r="A450" s="6" t="s">
        <v>398</v>
      </c>
      <c r="B450">
        <v>2070106</v>
      </c>
    </row>
    <row r="451" spans="1:2">
      <c r="A451" s="6" t="s">
        <v>399</v>
      </c>
      <c r="B451">
        <v>2070107</v>
      </c>
    </row>
    <row r="452" spans="1:2">
      <c r="A452" s="6" t="s">
        <v>400</v>
      </c>
      <c r="B452">
        <v>2070108</v>
      </c>
    </row>
    <row r="453" spans="1:2">
      <c r="A453" s="6" t="s">
        <v>401</v>
      </c>
      <c r="B453">
        <v>2070109</v>
      </c>
    </row>
    <row r="454" spans="1:2">
      <c r="A454" s="6" t="s">
        <v>402</v>
      </c>
      <c r="B454">
        <v>2070110</v>
      </c>
    </row>
    <row r="455" spans="1:2">
      <c r="A455" s="6" t="s">
        <v>403</v>
      </c>
      <c r="B455">
        <v>2070111</v>
      </c>
    </row>
    <row r="456" spans="1:2">
      <c r="A456" s="6" t="s">
        <v>404</v>
      </c>
      <c r="B456">
        <v>2070112</v>
      </c>
    </row>
    <row r="457" spans="1:2">
      <c r="A457" s="6" t="s">
        <v>405</v>
      </c>
      <c r="B457">
        <v>2070113</v>
      </c>
    </row>
    <row r="458" spans="1:2">
      <c r="A458" s="6" t="s">
        <v>406</v>
      </c>
      <c r="B458">
        <v>2070114</v>
      </c>
    </row>
    <row r="459" spans="1:2">
      <c r="A459" s="6" t="s">
        <v>407</v>
      </c>
      <c r="B459">
        <v>2070199</v>
      </c>
    </row>
    <row r="460" spans="1:2">
      <c r="A460" s="12" t="s">
        <v>408</v>
      </c>
      <c r="B460">
        <v>20702</v>
      </c>
    </row>
    <row r="461" spans="1:2">
      <c r="A461" s="6" t="s">
        <v>103</v>
      </c>
      <c r="B461">
        <v>2010101</v>
      </c>
    </row>
    <row r="462" spans="1:2">
      <c r="A462" s="6" t="s">
        <v>104</v>
      </c>
      <c r="B462">
        <v>2010102</v>
      </c>
    </row>
    <row r="463" spans="1:2">
      <c r="A463" s="6" t="s">
        <v>105</v>
      </c>
      <c r="B463">
        <v>2010103</v>
      </c>
    </row>
    <row r="464" spans="1:2">
      <c r="A464" s="6" t="s">
        <v>409</v>
      </c>
      <c r="B464">
        <v>2070204</v>
      </c>
    </row>
    <row r="465" spans="1:2">
      <c r="A465" s="6" t="s">
        <v>410</v>
      </c>
      <c r="B465">
        <v>2070205</v>
      </c>
    </row>
    <row r="466" spans="1:2">
      <c r="A466" s="6" t="s">
        <v>411</v>
      </c>
      <c r="B466">
        <v>2070206</v>
      </c>
    </row>
    <row r="467" spans="1:2">
      <c r="A467" s="6" t="s">
        <v>412</v>
      </c>
      <c r="B467">
        <v>2070299</v>
      </c>
    </row>
    <row r="468" spans="1:2">
      <c r="A468" s="12" t="s">
        <v>413</v>
      </c>
      <c r="B468">
        <v>20703</v>
      </c>
    </row>
    <row r="469" spans="1:2">
      <c r="A469" s="6" t="s">
        <v>103</v>
      </c>
      <c r="B469">
        <v>2010101</v>
      </c>
    </row>
    <row r="470" spans="1:2">
      <c r="A470" s="6" t="s">
        <v>104</v>
      </c>
      <c r="B470">
        <v>2010102</v>
      </c>
    </row>
    <row r="471" spans="1:2">
      <c r="A471" s="6" t="s">
        <v>105</v>
      </c>
      <c r="B471">
        <v>2010103</v>
      </c>
    </row>
    <row r="472" spans="1:2">
      <c r="A472" s="6" t="s">
        <v>414</v>
      </c>
      <c r="B472">
        <v>2070304</v>
      </c>
    </row>
    <row r="473" spans="1:2">
      <c r="A473" s="6" t="s">
        <v>415</v>
      </c>
      <c r="B473">
        <v>2070305</v>
      </c>
    </row>
    <row r="474" spans="1:2">
      <c r="A474" s="6" t="s">
        <v>416</v>
      </c>
      <c r="B474">
        <v>2070306</v>
      </c>
    </row>
    <row r="475" spans="1:2">
      <c r="A475" s="6" t="s">
        <v>417</v>
      </c>
      <c r="B475">
        <v>2070307</v>
      </c>
    </row>
    <row r="476" spans="1:2">
      <c r="A476" s="6" t="s">
        <v>418</v>
      </c>
      <c r="B476">
        <v>2070308</v>
      </c>
    </row>
    <row r="477" spans="1:2">
      <c r="A477" s="6" t="s">
        <v>419</v>
      </c>
      <c r="B477">
        <v>2070309</v>
      </c>
    </row>
    <row r="478" spans="1:2">
      <c r="A478" s="6" t="s">
        <v>420</v>
      </c>
      <c r="B478">
        <v>2070399</v>
      </c>
    </row>
    <row r="479" spans="1:2">
      <c r="A479" s="12" t="s">
        <v>421</v>
      </c>
      <c r="B479">
        <v>20706</v>
      </c>
    </row>
    <row r="480" spans="1:2">
      <c r="A480" s="6" t="s">
        <v>103</v>
      </c>
      <c r="B480">
        <v>2010101</v>
      </c>
    </row>
    <row r="481" spans="1:2">
      <c r="A481" s="6" t="s">
        <v>104</v>
      </c>
      <c r="B481">
        <v>2010102</v>
      </c>
    </row>
    <row r="482" spans="1:2">
      <c r="A482" s="6" t="s">
        <v>105</v>
      </c>
      <c r="B482">
        <v>2010103</v>
      </c>
    </row>
    <row r="483" spans="1:2">
      <c r="A483" s="6" t="s">
        <v>422</v>
      </c>
      <c r="B483">
        <v>2070604</v>
      </c>
    </row>
    <row r="484" spans="1:2">
      <c r="A484" s="6" t="s">
        <v>423</v>
      </c>
      <c r="B484">
        <v>2070605</v>
      </c>
    </row>
    <row r="485" spans="1:2">
      <c r="A485" s="6" t="s">
        <v>424</v>
      </c>
      <c r="B485">
        <v>2070606</v>
      </c>
    </row>
    <row r="486" spans="1:2">
      <c r="A486" s="6" t="s">
        <v>425</v>
      </c>
      <c r="B486">
        <v>2070607</v>
      </c>
    </row>
    <row r="487" spans="1:2">
      <c r="A487" s="6" t="s">
        <v>426</v>
      </c>
      <c r="B487">
        <v>2070699</v>
      </c>
    </row>
    <row r="488" spans="1:2">
      <c r="A488" s="12" t="s">
        <v>427</v>
      </c>
      <c r="B488">
        <v>20708</v>
      </c>
    </row>
    <row r="489" spans="1:2">
      <c r="A489" s="6" t="s">
        <v>103</v>
      </c>
      <c r="B489">
        <v>2010101</v>
      </c>
    </row>
    <row r="490" spans="1:2">
      <c r="A490" s="6" t="s">
        <v>104</v>
      </c>
      <c r="B490">
        <v>2010102</v>
      </c>
    </row>
    <row r="491" spans="1:2">
      <c r="A491" s="6" t="s">
        <v>105</v>
      </c>
      <c r="B491">
        <v>2010103</v>
      </c>
    </row>
    <row r="492" spans="1:2">
      <c r="A492" s="6" t="s">
        <v>428</v>
      </c>
      <c r="B492">
        <v>2070806</v>
      </c>
    </row>
    <row r="493" spans="1:2">
      <c r="A493" s="6" t="s">
        <v>429</v>
      </c>
      <c r="B493">
        <v>2070807</v>
      </c>
    </row>
    <row r="494" spans="1:2">
      <c r="A494" s="6" t="s">
        <v>430</v>
      </c>
      <c r="B494">
        <v>2070808</v>
      </c>
    </row>
    <row r="495" spans="1:2">
      <c r="A495" s="6" t="s">
        <v>431</v>
      </c>
      <c r="B495">
        <v>2070899</v>
      </c>
    </row>
    <row r="496" spans="1:2">
      <c r="A496" s="12" t="s">
        <v>432</v>
      </c>
      <c r="B496">
        <v>20799</v>
      </c>
    </row>
    <row r="497" spans="1:2">
      <c r="A497" s="6" t="s">
        <v>433</v>
      </c>
      <c r="B497">
        <v>2079902</v>
      </c>
    </row>
    <row r="498" spans="1:2">
      <c r="A498" s="6" t="s">
        <v>434</v>
      </c>
      <c r="B498">
        <v>2079903</v>
      </c>
    </row>
    <row r="499" spans="1:2">
      <c r="A499" s="6" t="s">
        <v>435</v>
      </c>
      <c r="B499">
        <v>2079999</v>
      </c>
    </row>
    <row r="500" spans="1:2">
      <c r="A500" s="2" t="s">
        <v>1308</v>
      </c>
      <c r="B500">
        <v>208</v>
      </c>
    </row>
    <row r="501" spans="1:2">
      <c r="A501" s="12" t="s">
        <v>437</v>
      </c>
      <c r="B501">
        <v>20801</v>
      </c>
    </row>
    <row r="502" spans="1:2">
      <c r="A502" s="6" t="s">
        <v>103</v>
      </c>
      <c r="B502">
        <v>2010101</v>
      </c>
    </row>
    <row r="503" spans="1:2">
      <c r="A503" s="6" t="s">
        <v>104</v>
      </c>
      <c r="B503">
        <v>2010102</v>
      </c>
    </row>
    <row r="504" spans="1:2">
      <c r="A504" s="6" t="s">
        <v>105</v>
      </c>
      <c r="B504">
        <v>2010103</v>
      </c>
    </row>
    <row r="505" spans="1:2">
      <c r="A505" s="6" t="s">
        <v>438</v>
      </c>
      <c r="B505">
        <v>2080104</v>
      </c>
    </row>
    <row r="506" spans="1:2">
      <c r="A506" s="6" t="s">
        <v>439</v>
      </c>
      <c r="B506">
        <v>2080105</v>
      </c>
    </row>
    <row r="507" spans="1:2">
      <c r="A507" s="6" t="s">
        <v>440</v>
      </c>
      <c r="B507">
        <v>2080106</v>
      </c>
    </row>
    <row r="508" spans="1:2">
      <c r="A508" s="6" t="s">
        <v>441</v>
      </c>
      <c r="B508">
        <v>2080107</v>
      </c>
    </row>
    <row r="509" spans="1:2">
      <c r="A509" s="6" t="s">
        <v>144</v>
      </c>
      <c r="B509">
        <v>2010607</v>
      </c>
    </row>
    <row r="510" spans="1:2">
      <c r="A510" s="6" t="s">
        <v>442</v>
      </c>
      <c r="B510">
        <v>2080109</v>
      </c>
    </row>
    <row r="511" spans="1:2">
      <c r="A511" s="6" t="s">
        <v>443</v>
      </c>
      <c r="B511">
        <v>2080110</v>
      </c>
    </row>
    <row r="512" spans="1:2">
      <c r="A512" s="6" t="s">
        <v>444</v>
      </c>
      <c r="B512">
        <v>2080111</v>
      </c>
    </row>
    <row r="513" spans="1:2">
      <c r="A513" s="6" t="s">
        <v>445</v>
      </c>
      <c r="B513">
        <v>2080112</v>
      </c>
    </row>
    <row r="514" spans="1:2">
      <c r="A514" s="6" t="s">
        <v>446</v>
      </c>
      <c r="B514">
        <v>2080113</v>
      </c>
    </row>
    <row r="515" spans="1:2">
      <c r="A515" s="6" t="s">
        <v>447</v>
      </c>
      <c r="B515">
        <v>2080114</v>
      </c>
    </row>
    <row r="516" spans="1:2">
      <c r="A516" s="6" t="s">
        <v>448</v>
      </c>
      <c r="B516">
        <v>2080115</v>
      </c>
    </row>
    <row r="517" spans="1:2">
      <c r="A517" s="6" t="s">
        <v>449</v>
      </c>
      <c r="B517">
        <v>2080116</v>
      </c>
    </row>
    <row r="518" spans="1:2">
      <c r="A518" s="6" t="s">
        <v>112</v>
      </c>
      <c r="B518">
        <v>2010150</v>
      </c>
    </row>
    <row r="519" spans="1:2">
      <c r="A519" s="6" t="s">
        <v>450</v>
      </c>
      <c r="B519">
        <v>2080199</v>
      </c>
    </row>
    <row r="520" spans="1:2">
      <c r="A520" s="12" t="s">
        <v>451</v>
      </c>
      <c r="B520">
        <v>20802</v>
      </c>
    </row>
    <row r="521" spans="1:2">
      <c r="A521" s="6" t="s">
        <v>103</v>
      </c>
      <c r="B521">
        <v>2010101</v>
      </c>
    </row>
    <row r="522" spans="1:2">
      <c r="A522" s="6" t="s">
        <v>104</v>
      </c>
      <c r="B522">
        <v>2010102</v>
      </c>
    </row>
    <row r="523" spans="1:2">
      <c r="A523" s="6" t="s">
        <v>105</v>
      </c>
      <c r="B523">
        <v>2010103</v>
      </c>
    </row>
    <row r="524" spans="1:2">
      <c r="A524" s="6" t="s">
        <v>452</v>
      </c>
      <c r="B524">
        <v>2080206</v>
      </c>
    </row>
    <row r="525" spans="1:2">
      <c r="A525" s="6" t="s">
        <v>453</v>
      </c>
      <c r="B525">
        <v>2080207</v>
      </c>
    </row>
    <row r="526" spans="1:2">
      <c r="A526" s="6" t="s">
        <v>454</v>
      </c>
      <c r="B526">
        <v>2080208</v>
      </c>
    </row>
    <row r="527" spans="1:2">
      <c r="A527" s="6" t="s">
        <v>455</v>
      </c>
      <c r="B527">
        <v>2080299</v>
      </c>
    </row>
    <row r="528" spans="1:2">
      <c r="A528" s="12" t="s">
        <v>456</v>
      </c>
      <c r="B528">
        <v>20804</v>
      </c>
    </row>
    <row r="529" spans="1:2">
      <c r="A529" s="6" t="s">
        <v>457</v>
      </c>
      <c r="B529">
        <v>2080402</v>
      </c>
    </row>
    <row r="530" spans="1:2">
      <c r="A530" s="12" t="s">
        <v>458</v>
      </c>
      <c r="B530">
        <v>20805</v>
      </c>
    </row>
    <row r="531" spans="1:2">
      <c r="A531" s="6" t="s">
        <v>459</v>
      </c>
      <c r="B531">
        <v>2080501</v>
      </c>
    </row>
    <row r="532" spans="1:2">
      <c r="A532" s="6" t="s">
        <v>460</v>
      </c>
      <c r="B532">
        <v>2080502</v>
      </c>
    </row>
    <row r="533" spans="1:2">
      <c r="A533" s="6" t="s">
        <v>461</v>
      </c>
      <c r="B533">
        <v>2080503</v>
      </c>
    </row>
    <row r="534" spans="1:2">
      <c r="A534" s="6" t="s">
        <v>462</v>
      </c>
      <c r="B534">
        <v>2080505</v>
      </c>
    </row>
    <row r="535" spans="1:2">
      <c r="A535" s="6" t="s">
        <v>463</v>
      </c>
      <c r="B535">
        <v>2080506</v>
      </c>
    </row>
    <row r="536" spans="1:2">
      <c r="A536" s="6" t="s">
        <v>464</v>
      </c>
      <c r="B536">
        <v>2080507</v>
      </c>
    </row>
    <row r="537" spans="1:2">
      <c r="A537" s="6" t="s">
        <v>465</v>
      </c>
      <c r="B537">
        <v>2080508</v>
      </c>
    </row>
    <row r="538" spans="1:2">
      <c r="A538" s="6" t="s">
        <v>466</v>
      </c>
      <c r="B538">
        <v>2080599</v>
      </c>
    </row>
    <row r="539" spans="1:2">
      <c r="A539" s="12" t="s">
        <v>467</v>
      </c>
      <c r="B539">
        <v>20806</v>
      </c>
    </row>
    <row r="540" spans="1:2">
      <c r="A540" s="6" t="s">
        <v>468</v>
      </c>
      <c r="B540">
        <v>2080601</v>
      </c>
    </row>
    <row r="541" spans="1:2">
      <c r="A541" s="6" t="s">
        <v>469</v>
      </c>
      <c r="B541">
        <v>2080602</v>
      </c>
    </row>
    <row r="542" spans="1:2">
      <c r="A542" s="6" t="s">
        <v>470</v>
      </c>
      <c r="B542">
        <v>2080699</v>
      </c>
    </row>
    <row r="543" spans="1:2">
      <c r="A543" s="12" t="s">
        <v>471</v>
      </c>
      <c r="B543">
        <v>20807</v>
      </c>
    </row>
    <row r="544" spans="1:2">
      <c r="A544" s="6" t="s">
        <v>472</v>
      </c>
      <c r="B544">
        <v>2080701</v>
      </c>
    </row>
    <row r="545" spans="1:2">
      <c r="A545" s="6" t="s">
        <v>473</v>
      </c>
      <c r="B545">
        <v>2080702</v>
      </c>
    </row>
    <row r="546" spans="1:2">
      <c r="A546" s="6" t="s">
        <v>474</v>
      </c>
      <c r="B546">
        <v>2080704</v>
      </c>
    </row>
    <row r="547" spans="1:2">
      <c r="A547" s="6" t="s">
        <v>475</v>
      </c>
      <c r="B547">
        <v>2080705</v>
      </c>
    </row>
    <row r="548" spans="1:2">
      <c r="A548" s="6" t="s">
        <v>476</v>
      </c>
      <c r="B548">
        <v>2080709</v>
      </c>
    </row>
    <row r="549" spans="1:2">
      <c r="A549" s="6" t="s">
        <v>477</v>
      </c>
      <c r="B549">
        <v>2080711</v>
      </c>
    </row>
    <row r="550" spans="1:2">
      <c r="A550" s="6" t="s">
        <v>478</v>
      </c>
      <c r="B550">
        <v>2080712</v>
      </c>
    </row>
    <row r="551" spans="1:2">
      <c r="A551" s="6" t="s">
        <v>479</v>
      </c>
      <c r="B551">
        <v>2080713</v>
      </c>
    </row>
    <row r="552" spans="1:2">
      <c r="A552" s="6" t="s">
        <v>480</v>
      </c>
      <c r="B552">
        <v>2080799</v>
      </c>
    </row>
    <row r="553" spans="1:2">
      <c r="A553" s="12" t="s">
        <v>481</v>
      </c>
      <c r="B553">
        <v>20808</v>
      </c>
    </row>
    <row r="554" spans="1:2">
      <c r="A554" s="6" t="s">
        <v>482</v>
      </c>
      <c r="B554">
        <v>2080801</v>
      </c>
    </row>
    <row r="555" spans="1:2">
      <c r="A555" s="6" t="s">
        <v>483</v>
      </c>
      <c r="B555">
        <v>2080802</v>
      </c>
    </row>
    <row r="556" spans="1:2">
      <c r="A556" s="6" t="s">
        <v>484</v>
      </c>
      <c r="B556">
        <v>2080803</v>
      </c>
    </row>
    <row r="557" spans="1:2">
      <c r="A557" s="6" t="s">
        <v>485</v>
      </c>
      <c r="B557" t="e">
        <v>#N/A</v>
      </c>
    </row>
    <row r="558" spans="1:2">
      <c r="A558" s="6" t="s">
        <v>486</v>
      </c>
      <c r="B558">
        <v>2080805</v>
      </c>
    </row>
    <row r="559" spans="1:2">
      <c r="A559" s="6" t="s">
        <v>487</v>
      </c>
      <c r="B559">
        <v>2080806</v>
      </c>
    </row>
    <row r="560" spans="1:2">
      <c r="A560" s="6" t="s">
        <v>488</v>
      </c>
      <c r="B560">
        <v>2080899</v>
      </c>
    </row>
    <row r="561" spans="1:2">
      <c r="A561" s="12" t="s">
        <v>489</v>
      </c>
      <c r="B561">
        <v>20809</v>
      </c>
    </row>
    <row r="562" spans="1:2">
      <c r="A562" s="6" t="s">
        <v>490</v>
      </c>
      <c r="B562">
        <v>2080901</v>
      </c>
    </row>
    <row r="563" spans="1:2">
      <c r="A563" s="6" t="s">
        <v>491</v>
      </c>
      <c r="B563">
        <v>2080902</v>
      </c>
    </row>
    <row r="564" spans="1:2">
      <c r="A564" s="6" t="s">
        <v>492</v>
      </c>
      <c r="B564">
        <v>2080903</v>
      </c>
    </row>
    <row r="565" spans="1:2">
      <c r="A565" s="6" t="s">
        <v>493</v>
      </c>
      <c r="B565">
        <v>2080904</v>
      </c>
    </row>
    <row r="566" spans="1:2">
      <c r="A566" s="6" t="s">
        <v>494</v>
      </c>
      <c r="B566">
        <v>2080905</v>
      </c>
    </row>
    <row r="567" spans="1:2">
      <c r="A567" s="6" t="s">
        <v>495</v>
      </c>
      <c r="B567">
        <v>2080999</v>
      </c>
    </row>
    <row r="568" spans="1:2">
      <c r="A568" s="12" t="s">
        <v>496</v>
      </c>
      <c r="B568">
        <v>20810</v>
      </c>
    </row>
    <row r="569" spans="1:2">
      <c r="A569" s="6" t="s">
        <v>497</v>
      </c>
      <c r="B569">
        <v>2081001</v>
      </c>
    </row>
    <row r="570" spans="1:2">
      <c r="A570" s="6" t="s">
        <v>498</v>
      </c>
      <c r="B570">
        <v>2081002</v>
      </c>
    </row>
    <row r="571" spans="1:2">
      <c r="A571" s="6" t="s">
        <v>499</v>
      </c>
      <c r="B571">
        <v>2081003</v>
      </c>
    </row>
    <row r="572" spans="1:2">
      <c r="A572" s="6" t="s">
        <v>500</v>
      </c>
      <c r="B572">
        <v>2081004</v>
      </c>
    </row>
    <row r="573" spans="1:2">
      <c r="A573" s="6" t="s">
        <v>501</v>
      </c>
      <c r="B573">
        <v>2081005</v>
      </c>
    </row>
    <row r="574" spans="1:2">
      <c r="A574" s="6" t="s">
        <v>502</v>
      </c>
      <c r="B574">
        <v>2081006</v>
      </c>
    </row>
    <row r="575" spans="1:2">
      <c r="A575" s="6" t="s">
        <v>503</v>
      </c>
      <c r="B575">
        <v>2081099</v>
      </c>
    </row>
    <row r="576" spans="1:2">
      <c r="A576" s="12" t="s">
        <v>504</v>
      </c>
      <c r="B576">
        <v>20811</v>
      </c>
    </row>
    <row r="577" spans="1:2">
      <c r="A577" s="6" t="s">
        <v>103</v>
      </c>
      <c r="B577">
        <v>2010101</v>
      </c>
    </row>
    <row r="578" spans="1:2">
      <c r="A578" s="6" t="s">
        <v>104</v>
      </c>
      <c r="B578">
        <v>2010102</v>
      </c>
    </row>
    <row r="579" spans="1:2">
      <c r="A579" s="6" t="s">
        <v>105</v>
      </c>
      <c r="B579">
        <v>2010103</v>
      </c>
    </row>
    <row r="580" spans="1:2">
      <c r="A580" s="6" t="s">
        <v>505</v>
      </c>
      <c r="B580">
        <v>2081104</v>
      </c>
    </row>
    <row r="581" spans="1:2">
      <c r="A581" s="6" t="s">
        <v>506</v>
      </c>
      <c r="B581" t="e">
        <v>#N/A</v>
      </c>
    </row>
    <row r="582" spans="1:2">
      <c r="A582" s="6" t="s">
        <v>507</v>
      </c>
      <c r="B582">
        <v>2081106</v>
      </c>
    </row>
    <row r="583" spans="1:2">
      <c r="A583" s="6" t="s">
        <v>508</v>
      </c>
      <c r="B583">
        <v>2081107</v>
      </c>
    </row>
    <row r="584" spans="1:2">
      <c r="A584" s="6" t="s">
        <v>509</v>
      </c>
      <c r="B584">
        <v>2081199</v>
      </c>
    </row>
    <row r="585" spans="1:2">
      <c r="A585" s="12" t="s">
        <v>510</v>
      </c>
      <c r="B585">
        <v>20816</v>
      </c>
    </row>
    <row r="586" spans="1:2">
      <c r="A586" s="6" t="s">
        <v>103</v>
      </c>
      <c r="B586">
        <v>2010101</v>
      </c>
    </row>
    <row r="587" spans="1:2">
      <c r="A587" s="6" t="s">
        <v>104</v>
      </c>
      <c r="B587">
        <v>2010102</v>
      </c>
    </row>
    <row r="588" spans="1:2">
      <c r="A588" s="6" t="s">
        <v>105</v>
      </c>
      <c r="B588">
        <v>2010103</v>
      </c>
    </row>
    <row r="589" spans="1:2">
      <c r="A589" s="6" t="s">
        <v>511</v>
      </c>
      <c r="B589">
        <v>2081699</v>
      </c>
    </row>
    <row r="590" spans="1:2">
      <c r="A590" s="12" t="s">
        <v>512</v>
      </c>
      <c r="B590">
        <v>20819</v>
      </c>
    </row>
    <row r="591" spans="1:2">
      <c r="A591" s="6" t="s">
        <v>513</v>
      </c>
      <c r="B591">
        <v>2081901</v>
      </c>
    </row>
    <row r="592" spans="1:2">
      <c r="A592" s="6" t="s">
        <v>514</v>
      </c>
      <c r="B592">
        <v>2081902</v>
      </c>
    </row>
    <row r="593" spans="1:2">
      <c r="A593" s="12" t="s">
        <v>515</v>
      </c>
      <c r="B593">
        <v>20820</v>
      </c>
    </row>
    <row r="594" spans="1:2">
      <c r="A594" s="6" t="s">
        <v>516</v>
      </c>
      <c r="B594">
        <v>2082001</v>
      </c>
    </row>
    <row r="595" spans="1:2">
      <c r="A595" s="6" t="s">
        <v>517</v>
      </c>
      <c r="B595">
        <v>2082002</v>
      </c>
    </row>
    <row r="596" spans="1:2">
      <c r="A596" s="12" t="s">
        <v>518</v>
      </c>
      <c r="B596">
        <v>20821</v>
      </c>
    </row>
    <row r="597" spans="1:2">
      <c r="A597" s="6" t="s">
        <v>519</v>
      </c>
      <c r="B597">
        <v>2082101</v>
      </c>
    </row>
    <row r="598" spans="1:2">
      <c r="A598" s="6" t="s">
        <v>520</v>
      </c>
      <c r="B598">
        <v>2082102</v>
      </c>
    </row>
    <row r="599" spans="1:2">
      <c r="A599" s="12" t="s">
        <v>521</v>
      </c>
      <c r="B599">
        <v>20824</v>
      </c>
    </row>
    <row r="600" spans="1:2">
      <c r="A600" s="6" t="s">
        <v>522</v>
      </c>
      <c r="B600">
        <v>2082401</v>
      </c>
    </row>
    <row r="601" spans="1:2">
      <c r="A601" s="6" t="s">
        <v>523</v>
      </c>
      <c r="B601">
        <v>2082402</v>
      </c>
    </row>
    <row r="602" spans="1:2">
      <c r="A602" s="12" t="s">
        <v>524</v>
      </c>
      <c r="B602">
        <v>20825</v>
      </c>
    </row>
    <row r="603" spans="1:2">
      <c r="A603" s="6" t="s">
        <v>525</v>
      </c>
      <c r="B603">
        <v>2082501</v>
      </c>
    </row>
    <row r="604" spans="1:2">
      <c r="A604" s="6" t="s">
        <v>526</v>
      </c>
      <c r="B604">
        <v>2082502</v>
      </c>
    </row>
    <row r="605" spans="1:2">
      <c r="A605" s="12" t="s">
        <v>527</v>
      </c>
      <c r="B605">
        <v>20826</v>
      </c>
    </row>
    <row r="606" spans="1:2">
      <c r="A606" s="6" t="s">
        <v>528</v>
      </c>
      <c r="B606">
        <v>2082601</v>
      </c>
    </row>
    <row r="607" spans="1:2">
      <c r="A607" s="6" t="s">
        <v>529</v>
      </c>
      <c r="B607">
        <v>2082602</v>
      </c>
    </row>
    <row r="608" spans="1:2">
      <c r="A608" s="6" t="s">
        <v>530</v>
      </c>
      <c r="B608">
        <v>2082699</v>
      </c>
    </row>
    <row r="609" spans="1:2">
      <c r="A609" s="12" t="s">
        <v>531</v>
      </c>
      <c r="B609">
        <v>20827</v>
      </c>
    </row>
    <row r="610" spans="1:2">
      <c r="A610" s="6" t="s">
        <v>532</v>
      </c>
      <c r="B610">
        <v>2082701</v>
      </c>
    </row>
    <row r="611" spans="1:2">
      <c r="A611" s="6" t="s">
        <v>533</v>
      </c>
      <c r="B611">
        <v>2082702</v>
      </c>
    </row>
    <row r="612" spans="1:2">
      <c r="A612" s="6" t="s">
        <v>534</v>
      </c>
      <c r="B612">
        <v>2082799</v>
      </c>
    </row>
    <row r="613" spans="1:2">
      <c r="A613" s="13" t="s">
        <v>535</v>
      </c>
      <c r="B613">
        <v>20828</v>
      </c>
    </row>
    <row r="614" spans="1:2">
      <c r="A614" s="6" t="s">
        <v>103</v>
      </c>
      <c r="B614">
        <v>2010101</v>
      </c>
    </row>
    <row r="615" spans="1:2">
      <c r="A615" s="6" t="s">
        <v>104</v>
      </c>
      <c r="B615">
        <v>2010102</v>
      </c>
    </row>
    <row r="616" spans="1:2">
      <c r="A616" s="6" t="s">
        <v>105</v>
      </c>
      <c r="B616">
        <v>2010103</v>
      </c>
    </row>
    <row r="617" spans="1:2">
      <c r="A617" s="6" t="s">
        <v>536</v>
      </c>
      <c r="B617">
        <v>2082804</v>
      </c>
    </row>
    <row r="618" spans="1:2">
      <c r="A618" s="6" t="s">
        <v>537</v>
      </c>
      <c r="B618" t="e">
        <v>#N/A</v>
      </c>
    </row>
    <row r="619" spans="1:2">
      <c r="A619" s="6" t="s">
        <v>112</v>
      </c>
      <c r="B619">
        <v>2010150</v>
      </c>
    </row>
    <row r="620" spans="1:2">
      <c r="A620" s="6" t="s">
        <v>538</v>
      </c>
      <c r="B620">
        <v>2082899</v>
      </c>
    </row>
    <row r="621" spans="1:2">
      <c r="A621" s="12" t="s">
        <v>539</v>
      </c>
      <c r="B621">
        <v>20830</v>
      </c>
    </row>
    <row r="622" spans="1:2">
      <c r="A622" s="6" t="s">
        <v>540</v>
      </c>
      <c r="B622">
        <v>2083001</v>
      </c>
    </row>
    <row r="623" spans="1:2">
      <c r="A623" s="6" t="s">
        <v>541</v>
      </c>
      <c r="B623">
        <v>2083099</v>
      </c>
    </row>
    <row r="624" spans="1:2">
      <c r="A624" s="6" t="s">
        <v>542</v>
      </c>
      <c r="B624">
        <v>2089999</v>
      </c>
    </row>
    <row r="625" spans="1:2">
      <c r="A625" s="2" t="s">
        <v>1309</v>
      </c>
      <c r="B625">
        <v>210</v>
      </c>
    </row>
    <row r="626" spans="1:2">
      <c r="A626" s="12" t="s">
        <v>544</v>
      </c>
      <c r="B626">
        <v>21001</v>
      </c>
    </row>
    <row r="627" spans="1:2">
      <c r="A627" s="6" t="s">
        <v>103</v>
      </c>
      <c r="B627">
        <v>2010101</v>
      </c>
    </row>
    <row r="628" spans="1:2">
      <c r="A628" s="6" t="s">
        <v>104</v>
      </c>
      <c r="B628">
        <v>2010102</v>
      </c>
    </row>
    <row r="629" spans="1:2">
      <c r="A629" s="6" t="s">
        <v>105</v>
      </c>
      <c r="B629">
        <v>2010103</v>
      </c>
    </row>
    <row r="630" spans="1:2">
      <c r="A630" s="6" t="s">
        <v>545</v>
      </c>
      <c r="B630">
        <v>2100199</v>
      </c>
    </row>
    <row r="631" spans="1:2">
      <c r="A631" s="12" t="s">
        <v>546</v>
      </c>
      <c r="B631">
        <v>21002</v>
      </c>
    </row>
    <row r="632" spans="1:2">
      <c r="A632" s="6" t="s">
        <v>547</v>
      </c>
      <c r="B632">
        <v>2100201</v>
      </c>
    </row>
    <row r="633" spans="1:2">
      <c r="A633" s="6" t="s">
        <v>548</v>
      </c>
      <c r="B633">
        <v>2100202</v>
      </c>
    </row>
    <row r="634" spans="1:2">
      <c r="A634" s="6" t="s">
        <v>549</v>
      </c>
      <c r="B634">
        <v>2100203</v>
      </c>
    </row>
    <row r="635" spans="1:2">
      <c r="A635" s="6" t="s">
        <v>550</v>
      </c>
      <c r="B635">
        <v>2100204</v>
      </c>
    </row>
    <row r="636" spans="1:2">
      <c r="A636" s="6" t="s">
        <v>551</v>
      </c>
      <c r="B636">
        <v>2100205</v>
      </c>
    </row>
    <row r="637" spans="1:2">
      <c r="A637" s="6" t="s">
        <v>552</v>
      </c>
      <c r="B637">
        <v>2100206</v>
      </c>
    </row>
    <row r="638" spans="1:2">
      <c r="A638" s="6" t="s">
        <v>553</v>
      </c>
      <c r="B638">
        <v>2100207</v>
      </c>
    </row>
    <row r="639" spans="1:2">
      <c r="A639" s="6" t="s">
        <v>554</v>
      </c>
      <c r="B639">
        <v>2100208</v>
      </c>
    </row>
    <row r="640" spans="1:2">
      <c r="A640" s="6" t="s">
        <v>555</v>
      </c>
      <c r="B640">
        <v>2100209</v>
      </c>
    </row>
    <row r="641" spans="1:2">
      <c r="A641" s="6" t="s">
        <v>556</v>
      </c>
      <c r="B641">
        <v>2100210</v>
      </c>
    </row>
    <row r="642" spans="1:2">
      <c r="A642" s="6" t="s">
        <v>557</v>
      </c>
      <c r="B642">
        <v>2100211</v>
      </c>
    </row>
    <row r="643" spans="1:2">
      <c r="A643" s="6" t="s">
        <v>558</v>
      </c>
      <c r="B643">
        <v>2100212</v>
      </c>
    </row>
    <row r="644" spans="1:2">
      <c r="A644" s="6" t="s">
        <v>559</v>
      </c>
      <c r="B644">
        <v>2100299</v>
      </c>
    </row>
    <row r="645" spans="1:2">
      <c r="A645" s="12" t="s">
        <v>560</v>
      </c>
      <c r="B645">
        <v>21003</v>
      </c>
    </row>
    <row r="646" spans="1:2">
      <c r="A646" s="6" t="s">
        <v>561</v>
      </c>
      <c r="B646">
        <v>2100301</v>
      </c>
    </row>
    <row r="647" spans="1:2">
      <c r="A647" s="6" t="s">
        <v>562</v>
      </c>
      <c r="B647">
        <v>2100302</v>
      </c>
    </row>
    <row r="648" spans="1:2">
      <c r="A648" s="6" t="s">
        <v>563</v>
      </c>
      <c r="B648">
        <v>2100399</v>
      </c>
    </row>
    <row r="649" spans="1:2">
      <c r="A649" s="12" t="s">
        <v>564</v>
      </c>
      <c r="B649">
        <v>21004</v>
      </c>
    </row>
    <row r="650" spans="1:2">
      <c r="A650" s="6" t="s">
        <v>565</v>
      </c>
      <c r="B650">
        <v>2100401</v>
      </c>
    </row>
    <row r="651" spans="1:2">
      <c r="A651" s="6" t="s">
        <v>566</v>
      </c>
      <c r="B651">
        <v>2100402</v>
      </c>
    </row>
    <row r="652" spans="1:2">
      <c r="A652" s="6" t="s">
        <v>567</v>
      </c>
      <c r="B652">
        <v>2100403</v>
      </c>
    </row>
    <row r="653" spans="1:2">
      <c r="A653" s="6" t="s">
        <v>568</v>
      </c>
      <c r="B653">
        <v>2100404</v>
      </c>
    </row>
    <row r="654" spans="1:2">
      <c r="A654" s="6" t="s">
        <v>569</v>
      </c>
      <c r="B654">
        <v>2100405</v>
      </c>
    </row>
    <row r="655" spans="1:2">
      <c r="A655" s="6" t="s">
        <v>570</v>
      </c>
      <c r="B655">
        <v>2100406</v>
      </c>
    </row>
    <row r="656" spans="1:2">
      <c r="A656" s="6" t="s">
        <v>571</v>
      </c>
      <c r="B656">
        <v>2100407</v>
      </c>
    </row>
    <row r="657" spans="1:2">
      <c r="A657" s="6" t="s">
        <v>572</v>
      </c>
      <c r="B657">
        <v>2100408</v>
      </c>
    </row>
    <row r="658" spans="1:2">
      <c r="A658" s="6" t="s">
        <v>573</v>
      </c>
      <c r="B658">
        <v>2100409</v>
      </c>
    </row>
    <row r="659" spans="1:2">
      <c r="A659" s="6" t="s">
        <v>574</v>
      </c>
      <c r="B659">
        <v>2100410</v>
      </c>
    </row>
    <row r="660" spans="1:2">
      <c r="A660" s="6" t="s">
        <v>575</v>
      </c>
      <c r="B660">
        <v>2100499</v>
      </c>
    </row>
    <row r="661" spans="1:2">
      <c r="A661" s="12" t="s">
        <v>576</v>
      </c>
      <c r="B661">
        <v>21006</v>
      </c>
    </row>
    <row r="662" spans="1:2">
      <c r="A662" s="6" t="s">
        <v>577</v>
      </c>
      <c r="B662">
        <v>2100601</v>
      </c>
    </row>
    <row r="663" spans="1:2">
      <c r="A663" s="6" t="s">
        <v>578</v>
      </c>
      <c r="B663">
        <v>2100699</v>
      </c>
    </row>
    <row r="664" spans="1:2">
      <c r="A664" s="12" t="s">
        <v>579</v>
      </c>
      <c r="B664">
        <v>21007</v>
      </c>
    </row>
    <row r="665" spans="1:2">
      <c r="A665" s="6" t="s">
        <v>580</v>
      </c>
      <c r="B665">
        <v>2100716</v>
      </c>
    </row>
    <row r="666" spans="1:2">
      <c r="A666" s="6" t="s">
        <v>581</v>
      </c>
      <c r="B666">
        <v>2100717</v>
      </c>
    </row>
    <row r="667" spans="1:2">
      <c r="A667" s="6" t="s">
        <v>582</v>
      </c>
      <c r="B667">
        <v>2100799</v>
      </c>
    </row>
    <row r="668" spans="1:2">
      <c r="A668" s="12" t="s">
        <v>583</v>
      </c>
      <c r="B668">
        <v>21011</v>
      </c>
    </row>
    <row r="669" spans="1:2">
      <c r="A669" s="6" t="s">
        <v>584</v>
      </c>
      <c r="B669">
        <v>2101101</v>
      </c>
    </row>
    <row r="670" spans="1:2">
      <c r="A670" s="6" t="s">
        <v>585</v>
      </c>
      <c r="B670">
        <v>2101102</v>
      </c>
    </row>
    <row r="671" spans="1:2">
      <c r="A671" s="6" t="s">
        <v>586</v>
      </c>
      <c r="B671">
        <v>2101103</v>
      </c>
    </row>
    <row r="672" spans="1:2">
      <c r="A672" s="6" t="s">
        <v>587</v>
      </c>
      <c r="B672">
        <v>2101199</v>
      </c>
    </row>
    <row r="673" spans="1:2">
      <c r="A673" s="12" t="s">
        <v>588</v>
      </c>
      <c r="B673">
        <v>21012</v>
      </c>
    </row>
    <row r="674" spans="1:2">
      <c r="A674" s="6" t="s">
        <v>589</v>
      </c>
      <c r="B674">
        <v>2101201</v>
      </c>
    </row>
    <row r="675" spans="1:2">
      <c r="A675" s="6" t="s">
        <v>590</v>
      </c>
      <c r="B675">
        <v>2101202</v>
      </c>
    </row>
    <row r="676" spans="1:2">
      <c r="A676" s="6" t="s">
        <v>591</v>
      </c>
      <c r="B676">
        <v>2101299</v>
      </c>
    </row>
    <row r="677" spans="1:2">
      <c r="A677" s="12" t="s">
        <v>592</v>
      </c>
      <c r="B677">
        <v>21013</v>
      </c>
    </row>
    <row r="678" spans="1:2">
      <c r="A678" s="6" t="s">
        <v>593</v>
      </c>
      <c r="B678">
        <v>2101301</v>
      </c>
    </row>
    <row r="679" spans="1:2">
      <c r="A679" s="6" t="s">
        <v>594</v>
      </c>
      <c r="B679">
        <v>2101302</v>
      </c>
    </row>
    <row r="680" spans="1:2">
      <c r="A680" s="6" t="s">
        <v>595</v>
      </c>
      <c r="B680">
        <v>2101399</v>
      </c>
    </row>
    <row r="681" spans="1:2">
      <c r="A681" s="12" t="s">
        <v>596</v>
      </c>
      <c r="B681">
        <v>21014</v>
      </c>
    </row>
    <row r="682" spans="1:2">
      <c r="A682" s="6" t="s">
        <v>597</v>
      </c>
      <c r="B682">
        <v>2101401</v>
      </c>
    </row>
    <row r="683" spans="1:2">
      <c r="A683" s="6" t="s">
        <v>598</v>
      </c>
      <c r="B683">
        <v>2101499</v>
      </c>
    </row>
    <row r="684" spans="1:2">
      <c r="A684" s="12" t="s">
        <v>599</v>
      </c>
      <c r="B684">
        <v>21015</v>
      </c>
    </row>
    <row r="685" spans="1:2">
      <c r="A685" s="6" t="s">
        <v>103</v>
      </c>
      <c r="B685">
        <v>2010101</v>
      </c>
    </row>
    <row r="686" spans="1:2">
      <c r="A686" s="6" t="s">
        <v>104</v>
      </c>
      <c r="B686">
        <v>2010102</v>
      </c>
    </row>
    <row r="687" spans="1:2">
      <c r="A687" s="6" t="s">
        <v>105</v>
      </c>
      <c r="B687">
        <v>2010103</v>
      </c>
    </row>
    <row r="688" spans="1:2">
      <c r="A688" s="6" t="s">
        <v>144</v>
      </c>
      <c r="B688">
        <v>2010607</v>
      </c>
    </row>
    <row r="689" spans="1:2">
      <c r="A689" s="6" t="s">
        <v>600</v>
      </c>
      <c r="B689">
        <v>2101505</v>
      </c>
    </row>
    <row r="690" spans="1:2">
      <c r="A690" s="6" t="s">
        <v>601</v>
      </c>
      <c r="B690">
        <v>2101506</v>
      </c>
    </row>
    <row r="691" spans="1:2">
      <c r="A691" s="6" t="s">
        <v>112</v>
      </c>
      <c r="B691">
        <v>2010150</v>
      </c>
    </row>
    <row r="692" spans="1:2">
      <c r="A692" s="6" t="s">
        <v>602</v>
      </c>
      <c r="B692">
        <v>2101599</v>
      </c>
    </row>
    <row r="693" spans="1:2">
      <c r="A693" s="12" t="s">
        <v>603</v>
      </c>
      <c r="B693">
        <v>21016</v>
      </c>
    </row>
    <row r="694" spans="1:2">
      <c r="A694" s="14" t="s">
        <v>604</v>
      </c>
      <c r="B694">
        <v>21099</v>
      </c>
    </row>
    <row r="695" spans="1:2">
      <c r="A695" s="15" t="s">
        <v>1310</v>
      </c>
      <c r="B695">
        <v>211</v>
      </c>
    </row>
    <row r="696" spans="1:2">
      <c r="A696" s="14" t="s">
        <v>606</v>
      </c>
      <c r="B696">
        <v>21101</v>
      </c>
    </row>
    <row r="697" spans="1:2">
      <c r="A697" s="16" t="s">
        <v>103</v>
      </c>
      <c r="B697">
        <v>2010101</v>
      </c>
    </row>
    <row r="698" spans="1:2">
      <c r="A698" s="16" t="s">
        <v>104</v>
      </c>
      <c r="B698">
        <v>2010102</v>
      </c>
    </row>
    <row r="699" spans="1:2">
      <c r="A699" s="16" t="s">
        <v>105</v>
      </c>
      <c r="B699">
        <v>2010103</v>
      </c>
    </row>
    <row r="700" spans="1:2">
      <c r="A700" s="16" t="s">
        <v>607</v>
      </c>
      <c r="B700">
        <v>2110104</v>
      </c>
    </row>
    <row r="701" spans="1:2">
      <c r="A701" s="16" t="s">
        <v>608</v>
      </c>
      <c r="B701">
        <v>2110105</v>
      </c>
    </row>
    <row r="702" spans="1:2">
      <c r="A702" s="16" t="s">
        <v>609</v>
      </c>
      <c r="B702">
        <v>2110106</v>
      </c>
    </row>
    <row r="703" spans="1:2">
      <c r="A703" s="16" t="s">
        <v>610</v>
      </c>
      <c r="B703">
        <v>2110107</v>
      </c>
    </row>
    <row r="704" spans="1:2">
      <c r="A704" s="16" t="s">
        <v>611</v>
      </c>
      <c r="B704">
        <v>2110108</v>
      </c>
    </row>
    <row r="705" spans="1:2">
      <c r="A705" s="16" t="s">
        <v>612</v>
      </c>
      <c r="B705">
        <v>2110199</v>
      </c>
    </row>
    <row r="706" spans="1:2">
      <c r="A706" s="14" t="s">
        <v>613</v>
      </c>
      <c r="B706">
        <v>21102</v>
      </c>
    </row>
    <row r="707" spans="1:2">
      <c r="A707" s="16" t="s">
        <v>614</v>
      </c>
      <c r="B707">
        <v>2110203</v>
      </c>
    </row>
    <row r="708" spans="1:2">
      <c r="A708" s="16" t="s">
        <v>615</v>
      </c>
      <c r="B708">
        <v>2110204</v>
      </c>
    </row>
    <row r="709" spans="1:2">
      <c r="A709" s="16" t="s">
        <v>616</v>
      </c>
      <c r="B709">
        <v>2110299</v>
      </c>
    </row>
    <row r="710" spans="1:2">
      <c r="A710" s="14" t="s">
        <v>617</v>
      </c>
      <c r="B710">
        <v>21103</v>
      </c>
    </row>
    <row r="711" spans="1:2">
      <c r="A711" s="16" t="s">
        <v>618</v>
      </c>
      <c r="B711">
        <v>2110301</v>
      </c>
    </row>
    <row r="712" spans="1:2">
      <c r="A712" s="16" t="s">
        <v>619</v>
      </c>
      <c r="B712">
        <v>2110302</v>
      </c>
    </row>
    <row r="713" spans="1:2">
      <c r="A713" s="16" t="s">
        <v>620</v>
      </c>
      <c r="B713">
        <v>2110303</v>
      </c>
    </row>
    <row r="714" spans="1:2">
      <c r="A714" s="16" t="s">
        <v>621</v>
      </c>
      <c r="B714">
        <v>2110304</v>
      </c>
    </row>
    <row r="715" spans="1:2">
      <c r="A715" s="16" t="s">
        <v>622</v>
      </c>
      <c r="B715">
        <v>2110305</v>
      </c>
    </row>
    <row r="716" spans="1:2">
      <c r="A716" s="16" t="s">
        <v>623</v>
      </c>
      <c r="B716">
        <v>2110306</v>
      </c>
    </row>
    <row r="717" spans="1:2">
      <c r="A717" s="16" t="s">
        <v>624</v>
      </c>
      <c r="B717">
        <v>2110307</v>
      </c>
    </row>
    <row r="718" spans="1:2">
      <c r="A718" s="16" t="s">
        <v>625</v>
      </c>
      <c r="B718">
        <v>2110399</v>
      </c>
    </row>
    <row r="719" spans="1:2">
      <c r="A719" s="14" t="s">
        <v>626</v>
      </c>
      <c r="B719">
        <v>21104</v>
      </c>
    </row>
    <row r="720" spans="1:2">
      <c r="A720" s="16" t="s">
        <v>627</v>
      </c>
      <c r="B720">
        <v>2110401</v>
      </c>
    </row>
    <row r="721" spans="1:2">
      <c r="A721" s="16" t="s">
        <v>628</v>
      </c>
      <c r="B721">
        <v>2110402</v>
      </c>
    </row>
    <row r="722" spans="1:2">
      <c r="A722" s="16" t="s">
        <v>629</v>
      </c>
      <c r="B722">
        <v>2110404</v>
      </c>
    </row>
    <row r="723" spans="1:2">
      <c r="A723" s="16" t="s">
        <v>630</v>
      </c>
      <c r="B723">
        <v>2110499</v>
      </c>
    </row>
    <row r="724" spans="1:2">
      <c r="A724" s="14" t="s">
        <v>631</v>
      </c>
      <c r="B724">
        <v>21105</v>
      </c>
    </row>
    <row r="725" spans="1:2">
      <c r="A725" s="16" t="s">
        <v>632</v>
      </c>
      <c r="B725">
        <v>2110501</v>
      </c>
    </row>
    <row r="726" spans="1:2">
      <c r="A726" s="16" t="s">
        <v>633</v>
      </c>
      <c r="B726">
        <v>2110502</v>
      </c>
    </row>
    <row r="727" spans="1:2">
      <c r="A727" s="16" t="s">
        <v>634</v>
      </c>
      <c r="B727">
        <v>2110503</v>
      </c>
    </row>
    <row r="728" spans="1:2">
      <c r="A728" s="16" t="s">
        <v>635</v>
      </c>
      <c r="B728">
        <v>2110506</v>
      </c>
    </row>
    <row r="729" spans="1:2">
      <c r="A729" s="16" t="s">
        <v>636</v>
      </c>
      <c r="B729">
        <v>2110507</v>
      </c>
    </row>
    <row r="730" spans="1:2">
      <c r="A730" s="16" t="s">
        <v>637</v>
      </c>
      <c r="B730">
        <v>2110599</v>
      </c>
    </row>
    <row r="731" spans="1:2">
      <c r="A731" s="14" t="s">
        <v>638</v>
      </c>
      <c r="B731">
        <v>21106</v>
      </c>
    </row>
    <row r="732" spans="1:2">
      <c r="A732" s="16" t="s">
        <v>639</v>
      </c>
      <c r="B732">
        <v>2110602</v>
      </c>
    </row>
    <row r="733" spans="1:2">
      <c r="A733" s="16" t="s">
        <v>640</v>
      </c>
      <c r="B733">
        <v>2110603</v>
      </c>
    </row>
    <row r="734" spans="1:2">
      <c r="A734" s="16" t="s">
        <v>641</v>
      </c>
      <c r="B734">
        <v>2110604</v>
      </c>
    </row>
    <row r="735" spans="1:2">
      <c r="A735" s="16" t="s">
        <v>642</v>
      </c>
      <c r="B735">
        <v>2110605</v>
      </c>
    </row>
    <row r="736" spans="1:2">
      <c r="A736" s="16" t="s">
        <v>643</v>
      </c>
      <c r="B736">
        <v>2110699</v>
      </c>
    </row>
    <row r="737" spans="1:2">
      <c r="A737" s="14" t="s">
        <v>644</v>
      </c>
      <c r="B737">
        <v>21107</v>
      </c>
    </row>
    <row r="738" spans="1:2">
      <c r="A738" s="16" t="s">
        <v>645</v>
      </c>
      <c r="B738">
        <v>2110704</v>
      </c>
    </row>
    <row r="739" spans="1:2">
      <c r="A739" s="16" t="s">
        <v>646</v>
      </c>
      <c r="B739">
        <v>2110799</v>
      </c>
    </row>
    <row r="740" spans="1:2">
      <c r="A740" s="14" t="s">
        <v>647</v>
      </c>
      <c r="B740">
        <v>21108</v>
      </c>
    </row>
    <row r="741" spans="1:2">
      <c r="A741" s="16" t="s">
        <v>648</v>
      </c>
      <c r="B741">
        <v>2110804</v>
      </c>
    </row>
    <row r="742" spans="1:2">
      <c r="A742" s="16" t="s">
        <v>649</v>
      </c>
      <c r="B742">
        <v>2110899</v>
      </c>
    </row>
    <row r="743" spans="1:2">
      <c r="A743" s="14" t="s">
        <v>650</v>
      </c>
      <c r="B743">
        <v>21109</v>
      </c>
    </row>
    <row r="744" spans="1:2">
      <c r="A744" s="14" t="s">
        <v>651</v>
      </c>
      <c r="B744">
        <v>21110</v>
      </c>
    </row>
    <row r="745" spans="1:2">
      <c r="A745" s="14" t="s">
        <v>652</v>
      </c>
      <c r="B745">
        <v>21111</v>
      </c>
    </row>
    <row r="746" spans="1:2">
      <c r="A746" s="16" t="s">
        <v>653</v>
      </c>
      <c r="B746">
        <v>2111101</v>
      </c>
    </row>
    <row r="747" spans="1:2">
      <c r="A747" s="16" t="s">
        <v>654</v>
      </c>
      <c r="B747">
        <v>2111102</v>
      </c>
    </row>
    <row r="748" spans="1:2">
      <c r="A748" s="16" t="s">
        <v>655</v>
      </c>
      <c r="B748">
        <v>2111103</v>
      </c>
    </row>
    <row r="749" spans="1:2">
      <c r="A749" s="16" t="s">
        <v>656</v>
      </c>
      <c r="B749">
        <v>2111104</v>
      </c>
    </row>
    <row r="750" spans="1:2">
      <c r="A750" s="16" t="s">
        <v>657</v>
      </c>
      <c r="B750">
        <v>2111199</v>
      </c>
    </row>
    <row r="751" spans="1:2">
      <c r="A751" s="14" t="s">
        <v>658</v>
      </c>
      <c r="B751">
        <v>21112</v>
      </c>
    </row>
    <row r="752" spans="1:2">
      <c r="A752" s="14" t="s">
        <v>659</v>
      </c>
      <c r="B752">
        <v>21113</v>
      </c>
    </row>
    <row r="753" spans="1:2">
      <c r="A753" s="14" t="s">
        <v>660</v>
      </c>
      <c r="B753">
        <v>21114</v>
      </c>
    </row>
    <row r="754" spans="1:2">
      <c r="A754" s="16" t="s">
        <v>103</v>
      </c>
      <c r="B754">
        <v>2010101</v>
      </c>
    </row>
    <row r="755" spans="1:2">
      <c r="A755" s="16" t="s">
        <v>104</v>
      </c>
      <c r="B755">
        <v>2010102</v>
      </c>
    </row>
    <row r="756" spans="1:2">
      <c r="A756" s="16" t="s">
        <v>105</v>
      </c>
      <c r="B756">
        <v>2010103</v>
      </c>
    </row>
    <row r="757" spans="1:2">
      <c r="A757" s="16" t="s">
        <v>661</v>
      </c>
      <c r="B757" t="e">
        <v>#N/A</v>
      </c>
    </row>
    <row r="758" spans="1:2">
      <c r="A758" s="16" t="s">
        <v>662</v>
      </c>
      <c r="B758" t="e">
        <v>#N/A</v>
      </c>
    </row>
    <row r="759" spans="1:2">
      <c r="A759" s="16" t="s">
        <v>663</v>
      </c>
      <c r="B759">
        <v>2111406</v>
      </c>
    </row>
    <row r="760" spans="1:2">
      <c r="A760" s="16" t="s">
        <v>664</v>
      </c>
      <c r="B760">
        <v>2111407</v>
      </c>
    </row>
    <row r="761" spans="1:2">
      <c r="A761" s="16" t="s">
        <v>665</v>
      </c>
      <c r="B761">
        <v>2111408</v>
      </c>
    </row>
    <row r="762" spans="1:2">
      <c r="A762" s="16" t="s">
        <v>666</v>
      </c>
      <c r="B762" t="e">
        <v>#N/A</v>
      </c>
    </row>
    <row r="763" spans="1:2">
      <c r="A763" s="16" t="s">
        <v>667</v>
      </c>
      <c r="B763" t="e">
        <v>#N/A</v>
      </c>
    </row>
    <row r="764" spans="1:2">
      <c r="A764" s="16" t="s">
        <v>144</v>
      </c>
      <c r="B764">
        <v>2010607</v>
      </c>
    </row>
    <row r="765" spans="1:2">
      <c r="A765" s="16" t="s">
        <v>668</v>
      </c>
      <c r="B765">
        <v>2111413</v>
      </c>
    </row>
    <row r="766" spans="1:2">
      <c r="A766" s="16" t="s">
        <v>112</v>
      </c>
      <c r="B766">
        <v>2010150</v>
      </c>
    </row>
    <row r="767" spans="1:2">
      <c r="A767" s="16" t="s">
        <v>669</v>
      </c>
      <c r="B767">
        <v>2111499</v>
      </c>
    </row>
    <row r="768" spans="1:2">
      <c r="A768" s="14" t="s">
        <v>670</v>
      </c>
      <c r="B768">
        <v>2119999</v>
      </c>
    </row>
    <row r="769" spans="1:2">
      <c r="A769" s="15" t="s">
        <v>1311</v>
      </c>
      <c r="B769">
        <v>212</v>
      </c>
    </row>
    <row r="770" spans="1:2">
      <c r="A770" s="14" t="s">
        <v>672</v>
      </c>
      <c r="B770">
        <v>21201</v>
      </c>
    </row>
    <row r="771" spans="1:2">
      <c r="A771" s="16" t="s">
        <v>103</v>
      </c>
      <c r="B771">
        <v>2010101</v>
      </c>
    </row>
    <row r="772" spans="1:2">
      <c r="A772" s="16" t="s">
        <v>104</v>
      </c>
      <c r="B772">
        <v>2010102</v>
      </c>
    </row>
    <row r="773" spans="1:2">
      <c r="A773" s="16" t="s">
        <v>105</v>
      </c>
      <c r="B773">
        <v>2010103</v>
      </c>
    </row>
    <row r="774" spans="1:2">
      <c r="A774" s="16" t="s">
        <v>673</v>
      </c>
      <c r="B774">
        <v>2120104</v>
      </c>
    </row>
    <row r="775" spans="1:2">
      <c r="A775" s="16" t="s">
        <v>674</v>
      </c>
      <c r="B775">
        <v>2120105</v>
      </c>
    </row>
    <row r="776" spans="1:2">
      <c r="A776" s="16" t="s">
        <v>675</v>
      </c>
      <c r="B776">
        <v>2120106</v>
      </c>
    </row>
    <row r="777" spans="1:2">
      <c r="A777" s="16" t="s">
        <v>676</v>
      </c>
      <c r="B777">
        <v>2120107</v>
      </c>
    </row>
    <row r="778" spans="1:2">
      <c r="A778" s="16" t="s">
        <v>677</v>
      </c>
      <c r="B778">
        <v>2120109</v>
      </c>
    </row>
    <row r="779" spans="1:2">
      <c r="A779" s="16" t="s">
        <v>678</v>
      </c>
      <c r="B779">
        <v>2120110</v>
      </c>
    </row>
    <row r="780" spans="1:2">
      <c r="A780" s="16" t="s">
        <v>679</v>
      </c>
      <c r="B780">
        <v>2120199</v>
      </c>
    </row>
    <row r="781" spans="1:2">
      <c r="A781" s="14" t="s">
        <v>680</v>
      </c>
      <c r="B781">
        <v>21202</v>
      </c>
    </row>
    <row r="782" spans="1:2">
      <c r="A782" s="14" t="s">
        <v>681</v>
      </c>
      <c r="B782">
        <v>21203</v>
      </c>
    </row>
    <row r="783" spans="1:2">
      <c r="A783" s="16" t="s">
        <v>682</v>
      </c>
      <c r="B783">
        <v>2120303</v>
      </c>
    </row>
    <row r="784" spans="1:2">
      <c r="A784" s="16" t="s">
        <v>683</v>
      </c>
      <c r="B784">
        <v>2120399</v>
      </c>
    </row>
    <row r="785" spans="1:2">
      <c r="A785" s="14" t="s">
        <v>684</v>
      </c>
      <c r="B785">
        <v>21205</v>
      </c>
    </row>
    <row r="786" spans="1:2">
      <c r="A786" s="14" t="s">
        <v>685</v>
      </c>
      <c r="B786">
        <v>21206</v>
      </c>
    </row>
    <row r="787" spans="1:2">
      <c r="A787" s="14" t="s">
        <v>686</v>
      </c>
      <c r="B787">
        <v>21299</v>
      </c>
    </row>
    <row r="788" spans="1:2">
      <c r="A788" s="15" t="s">
        <v>1312</v>
      </c>
      <c r="B788">
        <v>213</v>
      </c>
    </row>
    <row r="789" spans="1:2">
      <c r="A789" s="14" t="s">
        <v>688</v>
      </c>
      <c r="B789">
        <v>21301</v>
      </c>
    </row>
    <row r="790" spans="1:2">
      <c r="A790" s="16" t="s">
        <v>103</v>
      </c>
      <c r="B790">
        <v>2010101</v>
      </c>
    </row>
    <row r="791" spans="1:2">
      <c r="A791" s="16" t="s">
        <v>104</v>
      </c>
      <c r="B791">
        <v>2010102</v>
      </c>
    </row>
    <row r="792" spans="1:2">
      <c r="A792" s="16" t="s">
        <v>105</v>
      </c>
      <c r="B792">
        <v>2010103</v>
      </c>
    </row>
    <row r="793" spans="1:2">
      <c r="A793" s="16" t="s">
        <v>112</v>
      </c>
      <c r="B793">
        <v>2010150</v>
      </c>
    </row>
    <row r="794" spans="1:2">
      <c r="A794" s="16" t="s">
        <v>689</v>
      </c>
      <c r="B794">
        <v>2130105</v>
      </c>
    </row>
    <row r="795" spans="1:2">
      <c r="A795" s="16" t="s">
        <v>690</v>
      </c>
      <c r="B795">
        <v>2130106</v>
      </c>
    </row>
    <row r="796" spans="1:2">
      <c r="A796" s="16" t="s">
        <v>691</v>
      </c>
      <c r="B796">
        <v>2130108</v>
      </c>
    </row>
    <row r="797" spans="1:2">
      <c r="A797" s="16" t="s">
        <v>692</v>
      </c>
      <c r="B797">
        <v>2130109</v>
      </c>
    </row>
    <row r="798" spans="1:2">
      <c r="A798" s="16" t="s">
        <v>693</v>
      </c>
      <c r="B798">
        <v>2130110</v>
      </c>
    </row>
    <row r="799" spans="1:2">
      <c r="A799" s="16" t="s">
        <v>694</v>
      </c>
      <c r="B799">
        <v>2130111</v>
      </c>
    </row>
    <row r="800" spans="1:2">
      <c r="A800" s="16" t="s">
        <v>695</v>
      </c>
      <c r="B800">
        <v>2130112</v>
      </c>
    </row>
    <row r="801" spans="1:2">
      <c r="A801" s="16" t="s">
        <v>696</v>
      </c>
      <c r="B801">
        <v>2130114</v>
      </c>
    </row>
    <row r="802" spans="1:2">
      <c r="A802" s="16" t="s">
        <v>697</v>
      </c>
      <c r="B802">
        <v>2130119</v>
      </c>
    </row>
    <row r="803" spans="1:2">
      <c r="A803" s="16" t="s">
        <v>698</v>
      </c>
      <c r="B803">
        <v>2130120</v>
      </c>
    </row>
    <row r="804" spans="1:2">
      <c r="A804" s="16" t="s">
        <v>699</v>
      </c>
      <c r="B804">
        <v>2130121</v>
      </c>
    </row>
    <row r="805" spans="1:2">
      <c r="A805" s="16" t="s">
        <v>700</v>
      </c>
      <c r="B805">
        <v>2130122</v>
      </c>
    </row>
    <row r="806" spans="1:2">
      <c r="A806" s="16" t="s">
        <v>701</v>
      </c>
      <c r="B806">
        <v>2130124</v>
      </c>
    </row>
    <row r="807" spans="1:2">
      <c r="A807" s="16" t="s">
        <v>702</v>
      </c>
      <c r="B807">
        <v>2130125</v>
      </c>
    </row>
    <row r="808" spans="1:2">
      <c r="A808" s="16" t="s">
        <v>703</v>
      </c>
      <c r="B808">
        <v>2130126</v>
      </c>
    </row>
    <row r="809" spans="1:2">
      <c r="A809" s="16" t="s">
        <v>704</v>
      </c>
      <c r="B809">
        <v>2130135</v>
      </c>
    </row>
    <row r="810" spans="1:2">
      <c r="A810" s="16" t="s">
        <v>705</v>
      </c>
      <c r="B810">
        <v>2130142</v>
      </c>
    </row>
    <row r="811" spans="1:2">
      <c r="A811" s="16" t="s">
        <v>706</v>
      </c>
      <c r="B811" t="e">
        <v>#N/A</v>
      </c>
    </row>
    <row r="812" spans="1:2">
      <c r="A812" s="16" t="s">
        <v>707</v>
      </c>
      <c r="B812">
        <v>2130152</v>
      </c>
    </row>
    <row r="813" spans="1:2">
      <c r="A813" s="16" t="s">
        <v>708</v>
      </c>
      <c r="B813">
        <v>2130153</v>
      </c>
    </row>
    <row r="814" spans="1:2">
      <c r="A814" s="16" t="s">
        <v>709</v>
      </c>
      <c r="B814">
        <v>2130199</v>
      </c>
    </row>
    <row r="815" spans="1:2">
      <c r="A815" s="14" t="s">
        <v>710</v>
      </c>
      <c r="B815">
        <v>21302</v>
      </c>
    </row>
    <row r="816" spans="1:2">
      <c r="A816" s="16" t="s">
        <v>103</v>
      </c>
      <c r="B816">
        <v>2010101</v>
      </c>
    </row>
    <row r="817" spans="1:2">
      <c r="A817" s="16" t="s">
        <v>104</v>
      </c>
      <c r="B817">
        <v>2010102</v>
      </c>
    </row>
    <row r="818" spans="1:2">
      <c r="A818" s="16" t="s">
        <v>105</v>
      </c>
      <c r="B818">
        <v>2010103</v>
      </c>
    </row>
    <row r="819" spans="1:2">
      <c r="A819" s="16" t="s">
        <v>711</v>
      </c>
      <c r="B819">
        <v>2130204</v>
      </c>
    </row>
    <row r="820" spans="1:2">
      <c r="A820" s="16" t="s">
        <v>712</v>
      </c>
      <c r="B820">
        <v>2130205</v>
      </c>
    </row>
    <row r="821" spans="1:2">
      <c r="A821" s="16" t="s">
        <v>713</v>
      </c>
      <c r="B821">
        <v>2130206</v>
      </c>
    </row>
    <row r="822" spans="1:2">
      <c r="A822" s="16" t="s">
        <v>714</v>
      </c>
      <c r="B822">
        <v>2130207</v>
      </c>
    </row>
    <row r="823" spans="1:2">
      <c r="A823" s="16" t="s">
        <v>715</v>
      </c>
      <c r="B823">
        <v>2130209</v>
      </c>
    </row>
    <row r="824" spans="1:2">
      <c r="A824" s="16" t="s">
        <v>716</v>
      </c>
      <c r="B824" t="e">
        <v>#N/A</v>
      </c>
    </row>
    <row r="825" spans="1:2">
      <c r="A825" s="16" t="s">
        <v>717</v>
      </c>
      <c r="B825">
        <v>2130211</v>
      </c>
    </row>
    <row r="826" spans="1:2">
      <c r="A826" s="16" t="s">
        <v>718</v>
      </c>
      <c r="B826">
        <v>2130212</v>
      </c>
    </row>
    <row r="827" spans="1:2">
      <c r="A827" s="16" t="s">
        <v>719</v>
      </c>
      <c r="B827">
        <v>2130213</v>
      </c>
    </row>
    <row r="828" spans="1:2">
      <c r="A828" s="16" t="s">
        <v>720</v>
      </c>
      <c r="B828">
        <v>2130217</v>
      </c>
    </row>
    <row r="829" spans="1:2">
      <c r="A829" s="16" t="s">
        <v>721</v>
      </c>
      <c r="B829">
        <v>2130220</v>
      </c>
    </row>
    <row r="830" spans="1:2">
      <c r="A830" s="16" t="s">
        <v>722</v>
      </c>
      <c r="B830">
        <v>2130221</v>
      </c>
    </row>
    <row r="831" spans="1:2">
      <c r="A831" s="16" t="s">
        <v>723</v>
      </c>
      <c r="B831">
        <v>2130223</v>
      </c>
    </row>
    <row r="832" spans="1:2">
      <c r="A832" s="16" t="s">
        <v>724</v>
      </c>
      <c r="B832">
        <v>2130226</v>
      </c>
    </row>
    <row r="833" spans="1:2">
      <c r="A833" s="16" t="s">
        <v>725</v>
      </c>
      <c r="B833">
        <v>2130227</v>
      </c>
    </row>
    <row r="834" spans="1:2">
      <c r="A834" s="16" t="s">
        <v>726</v>
      </c>
      <c r="B834" t="e">
        <v>#N/A</v>
      </c>
    </row>
    <row r="835" spans="1:2">
      <c r="A835" s="16" t="s">
        <v>727</v>
      </c>
      <c r="B835">
        <v>2130234</v>
      </c>
    </row>
    <row r="836" spans="1:2">
      <c r="A836" s="16" t="s">
        <v>728</v>
      </c>
      <c r="B836" t="e">
        <v>#N/A</v>
      </c>
    </row>
    <row r="837" spans="1:2">
      <c r="A837" s="16" t="s">
        <v>729</v>
      </c>
      <c r="B837">
        <v>2130236</v>
      </c>
    </row>
    <row r="838" spans="1:2">
      <c r="A838" s="16" t="s">
        <v>695</v>
      </c>
      <c r="B838">
        <v>2130112</v>
      </c>
    </row>
    <row r="839" spans="1:2">
      <c r="A839" s="16" t="s">
        <v>730</v>
      </c>
      <c r="B839">
        <v>2130299</v>
      </c>
    </row>
    <row r="840" spans="1:2">
      <c r="A840" s="14" t="s">
        <v>731</v>
      </c>
      <c r="B840">
        <v>21303</v>
      </c>
    </row>
    <row r="841" spans="1:2">
      <c r="A841" s="16" t="s">
        <v>103</v>
      </c>
      <c r="B841">
        <v>2010101</v>
      </c>
    </row>
    <row r="842" spans="1:2">
      <c r="A842" s="16" t="s">
        <v>104</v>
      </c>
      <c r="B842">
        <v>2010102</v>
      </c>
    </row>
    <row r="843" spans="1:2">
      <c r="A843" s="16" t="s">
        <v>105</v>
      </c>
      <c r="B843">
        <v>2010103</v>
      </c>
    </row>
    <row r="844" spans="1:2">
      <c r="A844" s="16" t="s">
        <v>732</v>
      </c>
      <c r="B844">
        <v>2130304</v>
      </c>
    </row>
    <row r="845" spans="1:2">
      <c r="A845" s="16" t="s">
        <v>733</v>
      </c>
      <c r="B845">
        <v>2130305</v>
      </c>
    </row>
    <row r="846" spans="1:2">
      <c r="A846" s="16" t="s">
        <v>734</v>
      </c>
      <c r="B846">
        <v>2130306</v>
      </c>
    </row>
    <row r="847" spans="1:2">
      <c r="A847" s="16" t="s">
        <v>735</v>
      </c>
      <c r="B847">
        <v>2130307</v>
      </c>
    </row>
    <row r="848" spans="1:2">
      <c r="A848" s="16" t="s">
        <v>736</v>
      </c>
      <c r="B848">
        <v>2130308</v>
      </c>
    </row>
    <row r="849" spans="1:2">
      <c r="A849" s="16" t="s">
        <v>737</v>
      </c>
      <c r="B849">
        <v>2130309</v>
      </c>
    </row>
    <row r="850" spans="1:2">
      <c r="A850" s="16" t="s">
        <v>738</v>
      </c>
      <c r="B850">
        <v>2130310</v>
      </c>
    </row>
    <row r="851" spans="1:2">
      <c r="A851" s="16" t="s">
        <v>739</v>
      </c>
      <c r="B851">
        <v>2130311</v>
      </c>
    </row>
    <row r="852" spans="1:2">
      <c r="A852" s="16" t="s">
        <v>740</v>
      </c>
      <c r="B852">
        <v>2130312</v>
      </c>
    </row>
    <row r="853" spans="1:2">
      <c r="A853" s="16" t="s">
        <v>741</v>
      </c>
      <c r="B853">
        <v>2130313</v>
      </c>
    </row>
    <row r="854" spans="1:2">
      <c r="A854" s="16" t="s">
        <v>742</v>
      </c>
      <c r="B854">
        <v>2130314</v>
      </c>
    </row>
    <row r="855" spans="1:2">
      <c r="A855" s="16" t="s">
        <v>743</v>
      </c>
      <c r="B855">
        <v>2130315</v>
      </c>
    </row>
    <row r="856" spans="1:2">
      <c r="A856" s="16" t="s">
        <v>744</v>
      </c>
      <c r="B856">
        <v>2130316</v>
      </c>
    </row>
    <row r="857" spans="1:2">
      <c r="A857" s="16" t="s">
        <v>745</v>
      </c>
      <c r="B857">
        <v>2130317</v>
      </c>
    </row>
    <row r="858" spans="1:2">
      <c r="A858" s="16" t="s">
        <v>746</v>
      </c>
      <c r="B858">
        <v>2130318</v>
      </c>
    </row>
    <row r="859" spans="1:2">
      <c r="A859" s="16" t="s">
        <v>747</v>
      </c>
      <c r="B859">
        <v>2130319</v>
      </c>
    </row>
    <row r="860" spans="1:2">
      <c r="A860" s="16" t="s">
        <v>748</v>
      </c>
      <c r="B860">
        <v>2130321</v>
      </c>
    </row>
    <row r="861" spans="1:2">
      <c r="A861" s="16" t="s">
        <v>749</v>
      </c>
      <c r="B861">
        <v>2130322</v>
      </c>
    </row>
    <row r="862" spans="1:2">
      <c r="A862" s="16" t="s">
        <v>723</v>
      </c>
      <c r="B862">
        <v>2130223</v>
      </c>
    </row>
    <row r="863" spans="1:2">
      <c r="A863" s="16" t="s">
        <v>750</v>
      </c>
      <c r="B863">
        <v>2130334</v>
      </c>
    </row>
    <row r="864" spans="1:2">
      <c r="A864" s="16" t="s">
        <v>751</v>
      </c>
      <c r="B864">
        <v>2130335</v>
      </c>
    </row>
    <row r="865" spans="1:2">
      <c r="A865" s="16" t="s">
        <v>752</v>
      </c>
      <c r="B865">
        <v>2130336</v>
      </c>
    </row>
    <row r="866" spans="1:2">
      <c r="A866" s="16" t="s">
        <v>753</v>
      </c>
      <c r="B866">
        <v>2130337</v>
      </c>
    </row>
    <row r="867" spans="1:2">
      <c r="A867" s="16" t="s">
        <v>754</v>
      </c>
      <c r="B867">
        <v>2130399</v>
      </c>
    </row>
    <row r="868" spans="1:2">
      <c r="A868" s="14" t="s">
        <v>755</v>
      </c>
      <c r="B868" t="e">
        <v>#N/A</v>
      </c>
    </row>
    <row r="869" spans="1:2">
      <c r="A869" s="16" t="s">
        <v>756</v>
      </c>
      <c r="B869" t="e">
        <v>#N/A</v>
      </c>
    </row>
    <row r="870" spans="1:2">
      <c r="A870" s="16" t="s">
        <v>757</v>
      </c>
      <c r="B870" t="e">
        <v>#N/A</v>
      </c>
    </row>
    <row r="871" spans="1:2">
      <c r="A871" s="16" t="s">
        <v>758</v>
      </c>
      <c r="B871" t="e">
        <v>#N/A</v>
      </c>
    </row>
    <row r="872" spans="1:2">
      <c r="A872" s="16" t="s">
        <v>759</v>
      </c>
      <c r="B872" t="e">
        <v>#N/A</v>
      </c>
    </row>
    <row r="873" spans="1:2">
      <c r="A873" s="16" t="s">
        <v>760</v>
      </c>
      <c r="B873" t="e">
        <v>#N/A</v>
      </c>
    </row>
    <row r="874" spans="1:2">
      <c r="A874" s="16" t="s">
        <v>761</v>
      </c>
      <c r="B874" t="e">
        <v>#N/A</v>
      </c>
    </row>
    <row r="875" spans="1:2">
      <c r="A875" s="16" t="s">
        <v>762</v>
      </c>
      <c r="B875" t="e">
        <v>#N/A</v>
      </c>
    </row>
    <row r="876" spans="1:2">
      <c r="A876" s="16" t="s">
        <v>763</v>
      </c>
      <c r="B876" t="e">
        <v>#N/A</v>
      </c>
    </row>
    <row r="877" spans="1:2">
      <c r="A877" s="16" t="s">
        <v>764</v>
      </c>
      <c r="B877" t="e">
        <v>#N/A</v>
      </c>
    </row>
    <row r="878" spans="1:2">
      <c r="A878" s="16" t="s">
        <v>765</v>
      </c>
      <c r="B878" t="e">
        <v>#N/A</v>
      </c>
    </row>
    <row r="879" spans="1:2">
      <c r="A879" s="14" t="s">
        <v>766</v>
      </c>
      <c r="B879">
        <v>21307</v>
      </c>
    </row>
    <row r="880" spans="1:2">
      <c r="A880" s="16" t="s">
        <v>767</v>
      </c>
      <c r="B880">
        <v>2130701</v>
      </c>
    </row>
    <row r="881" spans="1:2">
      <c r="A881" s="16" t="s">
        <v>768</v>
      </c>
      <c r="B881">
        <v>2130704</v>
      </c>
    </row>
    <row r="882" spans="1:2">
      <c r="A882" s="16" t="s">
        <v>769</v>
      </c>
      <c r="B882">
        <v>2130705</v>
      </c>
    </row>
    <row r="883" spans="1:2">
      <c r="A883" s="16" t="s">
        <v>770</v>
      </c>
      <c r="B883">
        <v>2130706</v>
      </c>
    </row>
    <row r="884" spans="1:2">
      <c r="A884" s="16" t="s">
        <v>771</v>
      </c>
      <c r="B884">
        <v>2130707</v>
      </c>
    </row>
    <row r="885" spans="1:2">
      <c r="A885" s="16" t="s">
        <v>772</v>
      </c>
      <c r="B885">
        <v>2130799</v>
      </c>
    </row>
    <row r="886" spans="1:2">
      <c r="A886" s="14" t="s">
        <v>773</v>
      </c>
      <c r="B886">
        <v>21308</v>
      </c>
    </row>
    <row r="887" spans="1:2">
      <c r="A887" s="16" t="s">
        <v>774</v>
      </c>
      <c r="B887" t="e">
        <v>#N/A</v>
      </c>
    </row>
    <row r="888" spans="1:2">
      <c r="A888" s="16" t="s">
        <v>775</v>
      </c>
      <c r="B888" t="e">
        <v>#N/A</v>
      </c>
    </row>
    <row r="889" spans="1:2">
      <c r="A889" s="16" t="s">
        <v>776</v>
      </c>
      <c r="B889" t="e">
        <v>#N/A</v>
      </c>
    </row>
    <row r="890" spans="1:2">
      <c r="A890" s="16" t="s">
        <v>777</v>
      </c>
      <c r="B890" t="e">
        <v>#N/A</v>
      </c>
    </row>
    <row r="891" spans="1:2">
      <c r="A891" s="16" t="s">
        <v>778</v>
      </c>
      <c r="B891" t="e">
        <v>#N/A</v>
      </c>
    </row>
    <row r="892" spans="1:2">
      <c r="A892" s="14" t="s">
        <v>779</v>
      </c>
      <c r="B892">
        <v>21309</v>
      </c>
    </row>
    <row r="893" spans="1:2">
      <c r="A893" s="16" t="s">
        <v>780</v>
      </c>
      <c r="B893">
        <v>2130901</v>
      </c>
    </row>
    <row r="894" spans="1:2">
      <c r="A894" s="16" t="s">
        <v>781</v>
      </c>
      <c r="B894">
        <v>2130999</v>
      </c>
    </row>
    <row r="895" spans="1:2">
      <c r="A895" s="14" t="s">
        <v>782</v>
      </c>
      <c r="B895">
        <v>21399</v>
      </c>
    </row>
    <row r="896" spans="1:2">
      <c r="A896" s="16" t="s">
        <v>783</v>
      </c>
      <c r="B896">
        <v>2139901</v>
      </c>
    </row>
    <row r="897" spans="1:2">
      <c r="A897" s="16" t="s">
        <v>784</v>
      </c>
      <c r="B897">
        <v>2139999</v>
      </c>
    </row>
    <row r="898" spans="1:2">
      <c r="A898" s="15" t="s">
        <v>1313</v>
      </c>
      <c r="B898">
        <v>214</v>
      </c>
    </row>
    <row r="899" spans="1:2">
      <c r="A899" s="14" t="s">
        <v>786</v>
      </c>
      <c r="B899">
        <v>21401</v>
      </c>
    </row>
    <row r="900" spans="1:2">
      <c r="A900" s="16" t="s">
        <v>103</v>
      </c>
      <c r="B900">
        <v>2010101</v>
      </c>
    </row>
    <row r="901" spans="1:2">
      <c r="A901" s="16" t="s">
        <v>104</v>
      </c>
      <c r="B901">
        <v>2010102</v>
      </c>
    </row>
    <row r="902" spans="1:2">
      <c r="A902" s="16" t="s">
        <v>105</v>
      </c>
      <c r="B902">
        <v>2010103</v>
      </c>
    </row>
    <row r="903" spans="1:2">
      <c r="A903" s="16" t="s">
        <v>787</v>
      </c>
      <c r="B903">
        <v>2140104</v>
      </c>
    </row>
    <row r="904" spans="1:2">
      <c r="A904" s="16" t="s">
        <v>788</v>
      </c>
      <c r="B904">
        <v>2140106</v>
      </c>
    </row>
    <row r="905" spans="1:2">
      <c r="A905" s="16" t="s">
        <v>789</v>
      </c>
      <c r="B905">
        <v>2140109</v>
      </c>
    </row>
    <row r="906" spans="1:2">
      <c r="A906" s="16" t="s">
        <v>790</v>
      </c>
      <c r="B906">
        <v>2140110</v>
      </c>
    </row>
    <row r="907" spans="1:2">
      <c r="A907" s="16" t="s">
        <v>791</v>
      </c>
      <c r="B907">
        <v>2140111</v>
      </c>
    </row>
    <row r="908" spans="1:2">
      <c r="A908" s="16" t="s">
        <v>792</v>
      </c>
      <c r="B908">
        <v>2140112</v>
      </c>
    </row>
    <row r="909" spans="1:2">
      <c r="A909" s="16" t="s">
        <v>793</v>
      </c>
      <c r="B909">
        <v>2140114</v>
      </c>
    </row>
    <row r="910" spans="1:2">
      <c r="A910" s="16" t="s">
        <v>794</v>
      </c>
      <c r="B910">
        <v>2140122</v>
      </c>
    </row>
    <row r="911" spans="1:2">
      <c r="A911" s="16" t="s">
        <v>795</v>
      </c>
      <c r="B911">
        <v>2140123</v>
      </c>
    </row>
    <row r="912" spans="1:2">
      <c r="A912" s="16" t="s">
        <v>796</v>
      </c>
      <c r="B912">
        <v>2140127</v>
      </c>
    </row>
    <row r="913" spans="1:2">
      <c r="A913" s="16" t="s">
        <v>797</v>
      </c>
      <c r="B913">
        <v>2140128</v>
      </c>
    </row>
    <row r="914" spans="1:2">
      <c r="A914" s="16" t="s">
        <v>798</v>
      </c>
      <c r="B914">
        <v>2140129</v>
      </c>
    </row>
    <row r="915" spans="1:2">
      <c r="A915" s="16" t="s">
        <v>799</v>
      </c>
      <c r="B915">
        <v>2140130</v>
      </c>
    </row>
    <row r="916" spans="1:2">
      <c r="A916" s="16" t="s">
        <v>800</v>
      </c>
      <c r="B916">
        <v>2140131</v>
      </c>
    </row>
    <row r="917" spans="1:2">
      <c r="A917" s="16" t="s">
        <v>801</v>
      </c>
      <c r="B917">
        <v>2140133</v>
      </c>
    </row>
    <row r="918" spans="1:2">
      <c r="A918" s="16" t="s">
        <v>802</v>
      </c>
      <c r="B918">
        <v>2140136</v>
      </c>
    </row>
    <row r="919" spans="1:2">
      <c r="A919" s="16" t="s">
        <v>803</v>
      </c>
      <c r="B919">
        <v>2140138</v>
      </c>
    </row>
    <row r="920" spans="1:2">
      <c r="A920" s="16" t="s">
        <v>804</v>
      </c>
      <c r="B920">
        <v>2140199</v>
      </c>
    </row>
    <row r="921" spans="1:2">
      <c r="A921" s="14" t="s">
        <v>805</v>
      </c>
      <c r="B921">
        <v>21402</v>
      </c>
    </row>
    <row r="922" spans="1:2">
      <c r="A922" s="16" t="s">
        <v>103</v>
      </c>
      <c r="B922">
        <v>2010101</v>
      </c>
    </row>
    <row r="923" spans="1:2">
      <c r="A923" s="16" t="s">
        <v>104</v>
      </c>
      <c r="B923">
        <v>2010102</v>
      </c>
    </row>
    <row r="924" spans="1:2">
      <c r="A924" s="16" t="s">
        <v>105</v>
      </c>
      <c r="B924">
        <v>2010103</v>
      </c>
    </row>
    <row r="925" spans="1:2">
      <c r="A925" s="16" t="s">
        <v>806</v>
      </c>
      <c r="B925">
        <v>2140204</v>
      </c>
    </row>
    <row r="926" spans="1:2">
      <c r="A926" s="16" t="s">
        <v>807</v>
      </c>
      <c r="B926">
        <v>2140205</v>
      </c>
    </row>
    <row r="927" spans="1:2">
      <c r="A927" s="16" t="s">
        <v>808</v>
      </c>
      <c r="B927">
        <v>2140206</v>
      </c>
    </row>
    <row r="928" spans="1:2">
      <c r="A928" s="16" t="s">
        <v>809</v>
      </c>
      <c r="B928">
        <v>2140207</v>
      </c>
    </row>
    <row r="929" spans="1:2">
      <c r="A929" s="16" t="s">
        <v>810</v>
      </c>
      <c r="B929">
        <v>2140208</v>
      </c>
    </row>
    <row r="930" spans="1:2">
      <c r="A930" s="16" t="s">
        <v>811</v>
      </c>
      <c r="B930">
        <v>2140299</v>
      </c>
    </row>
    <row r="931" spans="1:2">
      <c r="A931" s="14" t="s">
        <v>812</v>
      </c>
      <c r="B931">
        <v>21403</v>
      </c>
    </row>
    <row r="932" spans="1:2">
      <c r="A932" s="16" t="s">
        <v>103</v>
      </c>
      <c r="B932">
        <v>2010101</v>
      </c>
    </row>
    <row r="933" spans="1:2">
      <c r="A933" s="16" t="s">
        <v>104</v>
      </c>
      <c r="B933">
        <v>2010102</v>
      </c>
    </row>
    <row r="934" spans="1:2">
      <c r="A934" s="16" t="s">
        <v>105</v>
      </c>
      <c r="B934">
        <v>2010103</v>
      </c>
    </row>
    <row r="935" spans="1:2">
      <c r="A935" s="16" t="s">
        <v>813</v>
      </c>
      <c r="B935">
        <v>2140304</v>
      </c>
    </row>
    <row r="936" spans="1:2">
      <c r="A936" s="16" t="s">
        <v>814</v>
      </c>
      <c r="B936">
        <v>2140305</v>
      </c>
    </row>
    <row r="937" spans="1:2">
      <c r="A937" s="16" t="s">
        <v>815</v>
      </c>
      <c r="B937">
        <v>2140306</v>
      </c>
    </row>
    <row r="938" spans="1:2">
      <c r="A938" s="16" t="s">
        <v>816</v>
      </c>
      <c r="B938">
        <v>2140307</v>
      </c>
    </row>
    <row r="939" spans="1:2">
      <c r="A939" s="16" t="s">
        <v>817</v>
      </c>
      <c r="B939">
        <v>2140308</v>
      </c>
    </row>
    <row r="940" spans="1:2">
      <c r="A940" s="16" t="s">
        <v>818</v>
      </c>
      <c r="B940">
        <v>2140399</v>
      </c>
    </row>
    <row r="941" spans="1:2">
      <c r="A941" s="14" t="s">
        <v>819</v>
      </c>
      <c r="B941" t="e">
        <v>#N/A</v>
      </c>
    </row>
    <row r="942" spans="1:2">
      <c r="A942" s="16" t="s">
        <v>820</v>
      </c>
      <c r="B942" t="e">
        <v>#N/A</v>
      </c>
    </row>
    <row r="943" spans="1:2">
      <c r="A943" s="16" t="s">
        <v>821</v>
      </c>
      <c r="B943" t="e">
        <v>#N/A</v>
      </c>
    </row>
    <row r="944" spans="1:2">
      <c r="A944" s="16" t="s">
        <v>822</v>
      </c>
      <c r="B944" t="e">
        <v>#N/A</v>
      </c>
    </row>
    <row r="945" spans="1:2">
      <c r="A945" s="16" t="s">
        <v>823</v>
      </c>
      <c r="B945" t="e">
        <v>#N/A</v>
      </c>
    </row>
    <row r="946" spans="1:2">
      <c r="A946" s="14" t="s">
        <v>824</v>
      </c>
      <c r="B946">
        <v>21405</v>
      </c>
    </row>
    <row r="947" spans="1:2">
      <c r="A947" s="16" t="s">
        <v>103</v>
      </c>
      <c r="B947">
        <v>2010101</v>
      </c>
    </row>
    <row r="948" spans="1:2">
      <c r="A948" s="16" t="s">
        <v>104</v>
      </c>
      <c r="B948">
        <v>2010102</v>
      </c>
    </row>
    <row r="949" spans="1:2">
      <c r="A949" s="16" t="s">
        <v>105</v>
      </c>
      <c r="B949">
        <v>2010103</v>
      </c>
    </row>
    <row r="950" spans="1:2">
      <c r="A950" s="16" t="s">
        <v>810</v>
      </c>
      <c r="B950">
        <v>2140208</v>
      </c>
    </row>
    <row r="951" spans="1:2">
      <c r="A951" s="16" t="s">
        <v>825</v>
      </c>
      <c r="B951">
        <v>2140505</v>
      </c>
    </row>
    <row r="952" spans="1:2">
      <c r="A952" s="16" t="s">
        <v>826</v>
      </c>
      <c r="B952">
        <v>2140599</v>
      </c>
    </row>
    <row r="953" spans="1:2">
      <c r="A953" s="14" t="s">
        <v>827</v>
      </c>
      <c r="B953">
        <v>21406</v>
      </c>
    </row>
    <row r="954" spans="1:2">
      <c r="A954" s="16" t="s">
        <v>828</v>
      </c>
      <c r="B954">
        <v>2140601</v>
      </c>
    </row>
    <row r="955" spans="1:2">
      <c r="A955" s="16" t="s">
        <v>829</v>
      </c>
      <c r="B955">
        <v>2140602</v>
      </c>
    </row>
    <row r="956" spans="1:2">
      <c r="A956" s="16" t="s">
        <v>830</v>
      </c>
      <c r="B956">
        <v>2140603</v>
      </c>
    </row>
    <row r="957" spans="1:2">
      <c r="A957" s="16" t="s">
        <v>831</v>
      </c>
      <c r="B957">
        <v>2140699</v>
      </c>
    </row>
    <row r="958" spans="1:2">
      <c r="A958" s="14" t="s">
        <v>832</v>
      </c>
      <c r="B958">
        <v>21499</v>
      </c>
    </row>
    <row r="959" spans="1:2">
      <c r="A959" s="16" t="s">
        <v>833</v>
      </c>
      <c r="B959">
        <v>2149901</v>
      </c>
    </row>
    <row r="960" spans="1:2">
      <c r="A960" s="16" t="s">
        <v>834</v>
      </c>
      <c r="B960">
        <v>2149999</v>
      </c>
    </row>
    <row r="961" spans="1:2">
      <c r="A961" s="15" t="s">
        <v>1314</v>
      </c>
      <c r="B961">
        <v>215</v>
      </c>
    </row>
    <row r="962" spans="1:2">
      <c r="A962" s="14" t="s">
        <v>836</v>
      </c>
      <c r="B962">
        <v>21501</v>
      </c>
    </row>
    <row r="963" spans="1:2">
      <c r="A963" s="16" t="s">
        <v>103</v>
      </c>
      <c r="B963">
        <v>2010101</v>
      </c>
    </row>
    <row r="964" spans="1:2">
      <c r="A964" s="16" t="s">
        <v>104</v>
      </c>
      <c r="B964">
        <v>2010102</v>
      </c>
    </row>
    <row r="965" spans="1:2">
      <c r="A965" s="16" t="s">
        <v>105</v>
      </c>
      <c r="B965">
        <v>2010103</v>
      </c>
    </row>
    <row r="966" spans="1:2">
      <c r="A966" s="16" t="s">
        <v>837</v>
      </c>
      <c r="B966">
        <v>2150104</v>
      </c>
    </row>
    <row r="967" spans="1:2">
      <c r="A967" s="16" t="s">
        <v>838</v>
      </c>
      <c r="B967">
        <v>2150105</v>
      </c>
    </row>
    <row r="968" spans="1:2">
      <c r="A968" s="16" t="s">
        <v>839</v>
      </c>
      <c r="B968">
        <v>2150106</v>
      </c>
    </row>
    <row r="969" spans="1:2">
      <c r="A969" s="16" t="s">
        <v>840</v>
      </c>
      <c r="B969">
        <v>2150107</v>
      </c>
    </row>
    <row r="970" spans="1:2">
      <c r="A970" s="16" t="s">
        <v>841</v>
      </c>
      <c r="B970">
        <v>2150108</v>
      </c>
    </row>
    <row r="971" spans="1:2">
      <c r="A971" s="16" t="s">
        <v>842</v>
      </c>
      <c r="B971">
        <v>2150199</v>
      </c>
    </row>
    <row r="972" spans="1:2">
      <c r="A972" s="14" t="s">
        <v>843</v>
      </c>
      <c r="B972">
        <v>21502</v>
      </c>
    </row>
    <row r="973" spans="1:2">
      <c r="A973" s="16" t="s">
        <v>103</v>
      </c>
      <c r="B973">
        <v>2010101</v>
      </c>
    </row>
    <row r="974" spans="1:2">
      <c r="A974" s="16" t="s">
        <v>104</v>
      </c>
      <c r="B974">
        <v>2010102</v>
      </c>
    </row>
    <row r="975" spans="1:2">
      <c r="A975" s="16" t="s">
        <v>105</v>
      </c>
      <c r="B975">
        <v>2010103</v>
      </c>
    </row>
    <row r="976" spans="1:2">
      <c r="A976" s="16" t="s">
        <v>844</v>
      </c>
      <c r="B976">
        <v>2150504</v>
      </c>
    </row>
    <row r="977" spans="1:2">
      <c r="A977" s="16" t="s">
        <v>845</v>
      </c>
      <c r="B977">
        <v>2150505</v>
      </c>
    </row>
    <row r="978" spans="1:2">
      <c r="A978" s="16" t="s">
        <v>846</v>
      </c>
      <c r="B978">
        <v>2150506</v>
      </c>
    </row>
    <row r="979" spans="1:2">
      <c r="A979" s="16" t="s">
        <v>847</v>
      </c>
      <c r="B979">
        <v>2150507</v>
      </c>
    </row>
    <row r="980" spans="1:2">
      <c r="A980" s="16" t="s">
        <v>848</v>
      </c>
      <c r="B980">
        <v>2150508</v>
      </c>
    </row>
    <row r="981" spans="1:2">
      <c r="A981" s="16" t="s">
        <v>849</v>
      </c>
      <c r="B981">
        <v>2150509</v>
      </c>
    </row>
    <row r="982" spans="1:2">
      <c r="A982" s="16" t="s">
        <v>850</v>
      </c>
      <c r="B982">
        <v>2150510</v>
      </c>
    </row>
    <row r="983" spans="1:2">
      <c r="A983" s="16" t="s">
        <v>851</v>
      </c>
      <c r="B983">
        <v>2150512</v>
      </c>
    </row>
    <row r="984" spans="1:2">
      <c r="A984" s="16" t="s">
        <v>852</v>
      </c>
      <c r="B984">
        <v>2150513</v>
      </c>
    </row>
    <row r="985" spans="1:2">
      <c r="A985" s="16" t="s">
        <v>853</v>
      </c>
      <c r="B985">
        <v>2150514</v>
      </c>
    </row>
    <row r="986" spans="1:2">
      <c r="A986" s="16" t="s">
        <v>854</v>
      </c>
      <c r="B986">
        <v>2150515</v>
      </c>
    </row>
    <row r="987" spans="1:2">
      <c r="A987" s="16" t="s">
        <v>855</v>
      </c>
      <c r="B987">
        <v>2150599</v>
      </c>
    </row>
    <row r="988" spans="1:2">
      <c r="A988" s="14" t="s">
        <v>856</v>
      </c>
      <c r="B988">
        <v>21503</v>
      </c>
    </row>
    <row r="989" spans="1:2">
      <c r="A989" s="16" t="s">
        <v>103</v>
      </c>
      <c r="B989">
        <v>2010101</v>
      </c>
    </row>
    <row r="990" spans="1:2">
      <c r="A990" s="16" t="s">
        <v>104</v>
      </c>
      <c r="B990">
        <v>2010102</v>
      </c>
    </row>
    <row r="991" spans="1:2">
      <c r="A991" s="16" t="s">
        <v>105</v>
      </c>
      <c r="B991">
        <v>2010103</v>
      </c>
    </row>
    <row r="992" spans="1:2">
      <c r="A992" s="16" t="s">
        <v>857</v>
      </c>
      <c r="B992">
        <v>2150399</v>
      </c>
    </row>
    <row r="993" spans="1:2">
      <c r="A993" s="14" t="s">
        <v>858</v>
      </c>
      <c r="B993">
        <v>21505</v>
      </c>
    </row>
    <row r="994" spans="1:2">
      <c r="A994" s="16" t="s">
        <v>103</v>
      </c>
      <c r="B994">
        <v>2010101</v>
      </c>
    </row>
    <row r="995" spans="1:2">
      <c r="A995" s="16" t="s">
        <v>104</v>
      </c>
      <c r="B995">
        <v>2010102</v>
      </c>
    </row>
    <row r="996" spans="1:2">
      <c r="A996" s="16" t="s">
        <v>105</v>
      </c>
      <c r="B996">
        <v>2010103</v>
      </c>
    </row>
    <row r="997" spans="1:2">
      <c r="A997" s="16" t="s">
        <v>859</v>
      </c>
      <c r="B997">
        <v>2150505</v>
      </c>
    </row>
    <row r="998" spans="1:2">
      <c r="A998" s="16" t="s">
        <v>860</v>
      </c>
      <c r="B998">
        <v>2150507</v>
      </c>
    </row>
    <row r="999" spans="1:2">
      <c r="A999" s="16" t="s">
        <v>861</v>
      </c>
      <c r="B999">
        <v>2150508</v>
      </c>
    </row>
    <row r="1000" spans="1:2">
      <c r="A1000" s="16" t="s">
        <v>862</v>
      </c>
      <c r="B1000">
        <v>2150516</v>
      </c>
    </row>
    <row r="1001" spans="1:2">
      <c r="A1001" s="16" t="s">
        <v>863</v>
      </c>
      <c r="B1001">
        <v>2150517</v>
      </c>
    </row>
    <row r="1002" spans="1:2">
      <c r="A1002" s="16" t="s">
        <v>112</v>
      </c>
      <c r="B1002">
        <v>2010150</v>
      </c>
    </row>
    <row r="1003" spans="1:2">
      <c r="A1003" s="16" t="s">
        <v>864</v>
      </c>
      <c r="B1003">
        <v>2150599</v>
      </c>
    </row>
    <row r="1004" spans="1:2">
      <c r="A1004" s="14" t="s">
        <v>865</v>
      </c>
      <c r="B1004">
        <v>21507</v>
      </c>
    </row>
    <row r="1005" spans="1:2">
      <c r="A1005" s="16" t="s">
        <v>103</v>
      </c>
      <c r="B1005">
        <v>2010101</v>
      </c>
    </row>
    <row r="1006" spans="1:2">
      <c r="A1006" s="16" t="s">
        <v>104</v>
      </c>
      <c r="B1006">
        <v>2010102</v>
      </c>
    </row>
    <row r="1007" spans="1:2">
      <c r="A1007" s="16" t="s">
        <v>105</v>
      </c>
      <c r="B1007">
        <v>2010103</v>
      </c>
    </row>
    <row r="1008" spans="1:2">
      <c r="A1008" s="16" t="s">
        <v>866</v>
      </c>
      <c r="B1008">
        <v>2150704</v>
      </c>
    </row>
    <row r="1009" spans="1:2">
      <c r="A1009" s="16" t="s">
        <v>867</v>
      </c>
      <c r="B1009">
        <v>2150705</v>
      </c>
    </row>
    <row r="1010" spans="1:2">
      <c r="A1010" s="16" t="s">
        <v>868</v>
      </c>
      <c r="B1010">
        <v>2150799</v>
      </c>
    </row>
    <row r="1011" spans="1:2">
      <c r="A1011" s="14" t="s">
        <v>869</v>
      </c>
      <c r="B1011">
        <v>21508</v>
      </c>
    </row>
    <row r="1012" spans="1:2">
      <c r="A1012" s="16" t="s">
        <v>103</v>
      </c>
      <c r="B1012">
        <v>2010101</v>
      </c>
    </row>
    <row r="1013" spans="1:2">
      <c r="A1013" s="16" t="s">
        <v>104</v>
      </c>
      <c r="B1013">
        <v>2010102</v>
      </c>
    </row>
    <row r="1014" spans="1:2">
      <c r="A1014" s="16" t="s">
        <v>105</v>
      </c>
      <c r="B1014">
        <v>2010103</v>
      </c>
    </row>
    <row r="1015" spans="1:2">
      <c r="A1015" s="16" t="s">
        <v>870</v>
      </c>
      <c r="B1015">
        <v>2150804</v>
      </c>
    </row>
    <row r="1016" spans="1:2">
      <c r="A1016" s="16" t="s">
        <v>871</v>
      </c>
      <c r="B1016">
        <v>2150805</v>
      </c>
    </row>
    <row r="1017" spans="1:2">
      <c r="A1017" s="16" t="s">
        <v>872</v>
      </c>
      <c r="B1017">
        <v>2150806</v>
      </c>
    </row>
    <row r="1018" spans="1:2">
      <c r="A1018" s="16" t="s">
        <v>873</v>
      </c>
      <c r="B1018">
        <v>2150899</v>
      </c>
    </row>
    <row r="1019" spans="1:2">
      <c r="A1019" s="14" t="s">
        <v>874</v>
      </c>
      <c r="B1019">
        <v>21599</v>
      </c>
    </row>
    <row r="1020" spans="1:2">
      <c r="A1020" s="16" t="s">
        <v>875</v>
      </c>
      <c r="B1020">
        <v>2159901</v>
      </c>
    </row>
    <row r="1021" spans="1:2">
      <c r="A1021" s="16" t="s">
        <v>876</v>
      </c>
      <c r="B1021">
        <v>2159904</v>
      </c>
    </row>
    <row r="1022" spans="1:2">
      <c r="A1022" s="16" t="s">
        <v>877</v>
      </c>
      <c r="B1022">
        <v>2159905</v>
      </c>
    </row>
    <row r="1023" spans="1:2">
      <c r="A1023" s="16" t="s">
        <v>878</v>
      </c>
      <c r="B1023">
        <v>2159906</v>
      </c>
    </row>
    <row r="1024" spans="1:2">
      <c r="A1024" s="16" t="s">
        <v>879</v>
      </c>
      <c r="B1024">
        <v>2159999</v>
      </c>
    </row>
    <row r="1025" spans="1:2">
      <c r="A1025" s="15" t="s">
        <v>1315</v>
      </c>
      <c r="B1025">
        <v>216</v>
      </c>
    </row>
    <row r="1026" spans="1:2">
      <c r="A1026" s="14" t="s">
        <v>881</v>
      </c>
      <c r="B1026">
        <v>21602</v>
      </c>
    </row>
    <row r="1027" spans="1:2">
      <c r="A1027" s="16" t="s">
        <v>103</v>
      </c>
      <c r="B1027">
        <v>2010101</v>
      </c>
    </row>
    <row r="1028" spans="1:2">
      <c r="A1028" s="16" t="s">
        <v>104</v>
      </c>
      <c r="B1028">
        <v>2010102</v>
      </c>
    </row>
    <row r="1029" spans="1:2">
      <c r="A1029" s="16" t="s">
        <v>105</v>
      </c>
      <c r="B1029">
        <v>2010103</v>
      </c>
    </row>
    <row r="1030" spans="1:2">
      <c r="A1030" s="16" t="s">
        <v>882</v>
      </c>
      <c r="B1030">
        <v>2160216</v>
      </c>
    </row>
    <row r="1031" spans="1:2">
      <c r="A1031" s="16" t="s">
        <v>883</v>
      </c>
      <c r="B1031">
        <v>2160217</v>
      </c>
    </row>
    <row r="1032" spans="1:2">
      <c r="A1032" s="16" t="s">
        <v>884</v>
      </c>
      <c r="B1032">
        <v>2160218</v>
      </c>
    </row>
    <row r="1033" spans="1:2">
      <c r="A1033" s="16" t="s">
        <v>885</v>
      </c>
      <c r="B1033">
        <v>2160219</v>
      </c>
    </row>
    <row r="1034" spans="1:2">
      <c r="A1034" s="16" t="s">
        <v>112</v>
      </c>
      <c r="B1034">
        <v>2010150</v>
      </c>
    </row>
    <row r="1035" spans="1:2">
      <c r="A1035" s="16" t="s">
        <v>886</v>
      </c>
      <c r="B1035">
        <v>2160299</v>
      </c>
    </row>
    <row r="1036" spans="1:2">
      <c r="A1036" s="14" t="s">
        <v>887</v>
      </c>
      <c r="B1036">
        <v>21606</v>
      </c>
    </row>
    <row r="1037" spans="1:2">
      <c r="A1037" s="16" t="s">
        <v>103</v>
      </c>
      <c r="B1037">
        <v>2010101</v>
      </c>
    </row>
    <row r="1038" spans="1:2">
      <c r="A1038" s="16" t="s">
        <v>104</v>
      </c>
      <c r="B1038">
        <v>2010102</v>
      </c>
    </row>
    <row r="1039" spans="1:2">
      <c r="A1039" s="16" t="s">
        <v>105</v>
      </c>
      <c r="B1039">
        <v>2010103</v>
      </c>
    </row>
    <row r="1040" spans="1:2">
      <c r="A1040" s="16" t="s">
        <v>888</v>
      </c>
      <c r="B1040">
        <v>2160607</v>
      </c>
    </row>
    <row r="1041" spans="1:2">
      <c r="A1041" s="16" t="s">
        <v>889</v>
      </c>
      <c r="B1041">
        <v>2160699</v>
      </c>
    </row>
    <row r="1042" spans="1:2">
      <c r="A1042" s="14" t="s">
        <v>890</v>
      </c>
      <c r="B1042">
        <v>21699</v>
      </c>
    </row>
    <row r="1043" spans="1:2">
      <c r="A1043" s="16" t="s">
        <v>891</v>
      </c>
      <c r="B1043">
        <v>2169901</v>
      </c>
    </row>
    <row r="1044" spans="1:2">
      <c r="A1044" s="16" t="s">
        <v>892</v>
      </c>
      <c r="B1044">
        <v>2169999</v>
      </c>
    </row>
    <row r="1045" spans="1:2">
      <c r="A1045" s="15" t="s">
        <v>1316</v>
      </c>
      <c r="B1045">
        <v>217</v>
      </c>
    </row>
    <row r="1046" spans="1:2">
      <c r="A1046" s="14" t="s">
        <v>894</v>
      </c>
      <c r="B1046">
        <v>21701</v>
      </c>
    </row>
    <row r="1047" spans="1:2">
      <c r="A1047" s="16" t="s">
        <v>103</v>
      </c>
      <c r="B1047">
        <v>2010101</v>
      </c>
    </row>
    <row r="1048" spans="1:2">
      <c r="A1048" s="16" t="s">
        <v>104</v>
      </c>
      <c r="B1048">
        <v>2010102</v>
      </c>
    </row>
    <row r="1049" spans="1:2">
      <c r="A1049" s="16" t="s">
        <v>105</v>
      </c>
      <c r="B1049">
        <v>2010103</v>
      </c>
    </row>
    <row r="1050" spans="1:2">
      <c r="A1050" s="16" t="s">
        <v>895</v>
      </c>
      <c r="B1050">
        <v>2170104</v>
      </c>
    </row>
    <row r="1051" spans="1:2">
      <c r="A1051" s="16" t="s">
        <v>112</v>
      </c>
      <c r="B1051">
        <v>2010150</v>
      </c>
    </row>
    <row r="1052" spans="1:2">
      <c r="A1052" s="16" t="s">
        <v>896</v>
      </c>
      <c r="B1052">
        <v>2170199</v>
      </c>
    </row>
    <row r="1053" spans="1:2">
      <c r="A1053" s="14" t="s">
        <v>897</v>
      </c>
      <c r="B1053">
        <v>21702</v>
      </c>
    </row>
    <row r="1054" spans="1:2">
      <c r="A1054" s="16" t="s">
        <v>898</v>
      </c>
      <c r="B1054">
        <v>2170201</v>
      </c>
    </row>
    <row r="1055" spans="1:2">
      <c r="A1055" s="16" t="s">
        <v>899</v>
      </c>
      <c r="B1055">
        <v>2170202</v>
      </c>
    </row>
    <row r="1056" spans="1:2">
      <c r="A1056" s="16" t="s">
        <v>900</v>
      </c>
      <c r="B1056">
        <v>2170203</v>
      </c>
    </row>
    <row r="1057" spans="1:2">
      <c r="A1057" s="16" t="s">
        <v>901</v>
      </c>
      <c r="B1057">
        <v>2170204</v>
      </c>
    </row>
    <row r="1058" spans="1:2">
      <c r="A1058" s="16" t="s">
        <v>902</v>
      </c>
      <c r="B1058">
        <v>2170205</v>
      </c>
    </row>
    <row r="1059" spans="1:2">
      <c r="A1059" s="16" t="s">
        <v>903</v>
      </c>
      <c r="B1059">
        <v>2170206</v>
      </c>
    </row>
    <row r="1060" spans="1:2">
      <c r="A1060" s="16" t="s">
        <v>904</v>
      </c>
      <c r="B1060">
        <v>2170207</v>
      </c>
    </row>
    <row r="1061" spans="1:2">
      <c r="A1061" s="16" t="s">
        <v>905</v>
      </c>
      <c r="B1061">
        <v>2170208</v>
      </c>
    </row>
    <row r="1062" spans="1:2">
      <c r="A1062" s="16" t="s">
        <v>906</v>
      </c>
      <c r="B1062">
        <v>2170299</v>
      </c>
    </row>
    <row r="1063" spans="1:2">
      <c r="A1063" s="14" t="s">
        <v>907</v>
      </c>
      <c r="B1063">
        <v>21703</v>
      </c>
    </row>
    <row r="1064" spans="1:2">
      <c r="A1064" s="16" t="s">
        <v>908</v>
      </c>
      <c r="B1064">
        <v>2170301</v>
      </c>
    </row>
    <row r="1065" spans="1:2">
      <c r="A1065" s="1" t="s">
        <v>909</v>
      </c>
      <c r="B1065">
        <v>2170302</v>
      </c>
    </row>
    <row r="1066" spans="1:2">
      <c r="A1066" s="16" t="s">
        <v>910</v>
      </c>
      <c r="B1066">
        <v>2170303</v>
      </c>
    </row>
    <row r="1067" spans="1:2">
      <c r="A1067" s="16" t="s">
        <v>911</v>
      </c>
      <c r="B1067">
        <v>2170304</v>
      </c>
    </row>
    <row r="1068" spans="1:2">
      <c r="A1068" s="16" t="s">
        <v>912</v>
      </c>
      <c r="B1068">
        <v>2170399</v>
      </c>
    </row>
    <row r="1069" spans="1:2">
      <c r="A1069" s="14" t="s">
        <v>913</v>
      </c>
      <c r="B1069">
        <v>21704</v>
      </c>
    </row>
    <row r="1070" spans="1:2">
      <c r="A1070" s="16" t="s">
        <v>914</v>
      </c>
      <c r="B1070">
        <v>2170401</v>
      </c>
    </row>
    <row r="1071" spans="1:2">
      <c r="A1071" s="16" t="s">
        <v>915</v>
      </c>
      <c r="B1071">
        <v>2170499</v>
      </c>
    </row>
    <row r="1072" spans="1:2">
      <c r="A1072" s="14" t="s">
        <v>916</v>
      </c>
      <c r="B1072">
        <v>21799</v>
      </c>
    </row>
    <row r="1073" spans="1:2">
      <c r="A1073" s="16" t="s">
        <v>917</v>
      </c>
      <c r="B1073">
        <v>2179902</v>
      </c>
    </row>
    <row r="1074" spans="1:2">
      <c r="A1074" s="16" t="s">
        <v>918</v>
      </c>
      <c r="B1074">
        <v>2179999</v>
      </c>
    </row>
    <row r="1075" spans="1:2">
      <c r="A1075" s="15" t="s">
        <v>1317</v>
      </c>
      <c r="B1075">
        <v>219</v>
      </c>
    </row>
    <row r="1076" spans="1:2">
      <c r="A1076" s="16" t="s">
        <v>920</v>
      </c>
      <c r="B1076">
        <v>21901</v>
      </c>
    </row>
    <row r="1077" spans="1:2">
      <c r="A1077" s="16" t="s">
        <v>921</v>
      </c>
      <c r="B1077">
        <v>21902</v>
      </c>
    </row>
    <row r="1078" spans="1:2">
      <c r="A1078" s="16" t="s">
        <v>922</v>
      </c>
      <c r="B1078" t="e">
        <v>#N/A</v>
      </c>
    </row>
    <row r="1079" spans="1:2">
      <c r="A1079" s="16" t="s">
        <v>923</v>
      </c>
      <c r="B1079" t="e">
        <v>#N/A</v>
      </c>
    </row>
    <row r="1080" spans="1:2">
      <c r="A1080" s="16" t="s">
        <v>924</v>
      </c>
      <c r="B1080">
        <v>21905</v>
      </c>
    </row>
    <row r="1081" spans="1:2">
      <c r="A1081" s="16" t="s">
        <v>925</v>
      </c>
      <c r="B1081" t="e">
        <v>#N/A</v>
      </c>
    </row>
    <row r="1082" spans="1:2">
      <c r="A1082" s="16" t="s">
        <v>926</v>
      </c>
      <c r="B1082">
        <v>21907</v>
      </c>
    </row>
    <row r="1083" spans="1:2">
      <c r="A1083" s="16" t="s">
        <v>927</v>
      </c>
      <c r="B1083">
        <v>21908</v>
      </c>
    </row>
    <row r="1084" spans="1:2">
      <c r="A1084" s="16" t="s">
        <v>92</v>
      </c>
      <c r="B1084">
        <v>21999</v>
      </c>
    </row>
    <row r="1085" spans="1:2">
      <c r="A1085" s="15" t="s">
        <v>1318</v>
      </c>
      <c r="B1085">
        <v>220</v>
      </c>
    </row>
    <row r="1086" spans="1:2">
      <c r="A1086" s="14" t="s">
        <v>929</v>
      </c>
      <c r="B1086">
        <v>22001</v>
      </c>
    </row>
    <row r="1087" spans="1:2">
      <c r="A1087" s="16" t="s">
        <v>103</v>
      </c>
      <c r="B1087">
        <v>2010101</v>
      </c>
    </row>
    <row r="1088" spans="1:2">
      <c r="A1088" s="16" t="s">
        <v>104</v>
      </c>
      <c r="B1088">
        <v>2010102</v>
      </c>
    </row>
    <row r="1089" spans="1:2">
      <c r="A1089" s="16" t="s">
        <v>105</v>
      </c>
      <c r="B1089">
        <v>2010103</v>
      </c>
    </row>
    <row r="1090" spans="1:2">
      <c r="A1090" s="16" t="s">
        <v>930</v>
      </c>
      <c r="B1090">
        <v>2200104</v>
      </c>
    </row>
    <row r="1091" spans="1:2">
      <c r="A1091" s="16" t="s">
        <v>931</v>
      </c>
      <c r="B1091">
        <v>2200106</v>
      </c>
    </row>
    <row r="1092" spans="1:2">
      <c r="A1092" s="16" t="s">
        <v>932</v>
      </c>
      <c r="B1092">
        <v>2200107</v>
      </c>
    </row>
    <row r="1093" spans="1:2">
      <c r="A1093" s="16" t="s">
        <v>933</v>
      </c>
      <c r="B1093">
        <v>2200108</v>
      </c>
    </row>
    <row r="1094" spans="1:2">
      <c r="A1094" s="16" t="s">
        <v>934</v>
      </c>
      <c r="B1094">
        <v>2200109</v>
      </c>
    </row>
    <row r="1095" spans="1:2">
      <c r="A1095" s="16" t="s">
        <v>935</v>
      </c>
      <c r="B1095">
        <v>2200112</v>
      </c>
    </row>
    <row r="1096" spans="1:2">
      <c r="A1096" s="16" t="s">
        <v>936</v>
      </c>
      <c r="B1096">
        <v>2200113</v>
      </c>
    </row>
    <row r="1097" spans="1:2">
      <c r="A1097" s="16" t="s">
        <v>937</v>
      </c>
      <c r="B1097">
        <v>2200114</v>
      </c>
    </row>
    <row r="1098" spans="1:2">
      <c r="A1098" s="16" t="s">
        <v>938</v>
      </c>
      <c r="B1098">
        <v>2200115</v>
      </c>
    </row>
    <row r="1099" spans="1:2">
      <c r="A1099" s="16" t="s">
        <v>939</v>
      </c>
      <c r="B1099">
        <v>2200116</v>
      </c>
    </row>
    <row r="1100" spans="1:2">
      <c r="A1100" s="16" t="s">
        <v>940</v>
      </c>
      <c r="B1100">
        <v>2200119</v>
      </c>
    </row>
    <row r="1101" spans="1:2">
      <c r="A1101" s="16" t="s">
        <v>941</v>
      </c>
      <c r="B1101">
        <v>2200120</v>
      </c>
    </row>
    <row r="1102" spans="1:2">
      <c r="A1102" s="16" t="s">
        <v>942</v>
      </c>
      <c r="B1102">
        <v>2200121</v>
      </c>
    </row>
    <row r="1103" spans="1:2">
      <c r="A1103" s="16" t="s">
        <v>943</v>
      </c>
      <c r="B1103">
        <v>2200122</v>
      </c>
    </row>
    <row r="1104" spans="1:2">
      <c r="A1104" s="16" t="s">
        <v>944</v>
      </c>
      <c r="B1104">
        <v>2200123</v>
      </c>
    </row>
    <row r="1105" spans="1:2">
      <c r="A1105" s="16" t="s">
        <v>945</v>
      </c>
      <c r="B1105">
        <v>2200124</v>
      </c>
    </row>
    <row r="1106" spans="1:2">
      <c r="A1106" s="16" t="s">
        <v>946</v>
      </c>
      <c r="B1106">
        <v>2200125</v>
      </c>
    </row>
    <row r="1107" spans="1:2">
      <c r="A1107" s="16" t="s">
        <v>947</v>
      </c>
      <c r="B1107">
        <v>2200126</v>
      </c>
    </row>
    <row r="1108" spans="1:2">
      <c r="A1108" s="16" t="s">
        <v>948</v>
      </c>
      <c r="B1108">
        <v>2200127</v>
      </c>
    </row>
    <row r="1109" spans="1:2">
      <c r="A1109" s="16" t="s">
        <v>949</v>
      </c>
      <c r="B1109">
        <v>2200128</v>
      </c>
    </row>
    <row r="1110" spans="1:2">
      <c r="A1110" s="16" t="s">
        <v>950</v>
      </c>
      <c r="B1110">
        <v>2200129</v>
      </c>
    </row>
    <row r="1111" spans="1:2">
      <c r="A1111" s="16" t="s">
        <v>112</v>
      </c>
      <c r="B1111">
        <v>2010150</v>
      </c>
    </row>
    <row r="1112" spans="1:2">
      <c r="A1112" s="16" t="s">
        <v>951</v>
      </c>
      <c r="B1112">
        <v>2200199</v>
      </c>
    </row>
    <row r="1113" spans="1:2">
      <c r="A1113" s="14" t="s">
        <v>952</v>
      </c>
      <c r="B1113">
        <v>22005</v>
      </c>
    </row>
    <row r="1114" spans="1:2">
      <c r="A1114" s="16" t="s">
        <v>103</v>
      </c>
      <c r="B1114">
        <v>2010101</v>
      </c>
    </row>
    <row r="1115" spans="1:2">
      <c r="A1115" s="16" t="s">
        <v>104</v>
      </c>
      <c r="B1115">
        <v>2010102</v>
      </c>
    </row>
    <row r="1116" spans="1:2">
      <c r="A1116" s="16" t="s">
        <v>105</v>
      </c>
      <c r="B1116">
        <v>2010103</v>
      </c>
    </row>
    <row r="1117" spans="1:2">
      <c r="A1117" s="16" t="s">
        <v>953</v>
      </c>
      <c r="B1117">
        <v>2200504</v>
      </c>
    </row>
    <row r="1118" spans="1:2">
      <c r="A1118" s="16" t="s">
        <v>954</v>
      </c>
      <c r="B1118">
        <v>2200506</v>
      </c>
    </row>
    <row r="1119" spans="1:2">
      <c r="A1119" s="16" t="s">
        <v>955</v>
      </c>
      <c r="B1119">
        <v>2200507</v>
      </c>
    </row>
    <row r="1120" spans="1:2">
      <c r="A1120" s="16" t="s">
        <v>956</v>
      </c>
      <c r="B1120">
        <v>2200508</v>
      </c>
    </row>
    <row r="1121" spans="1:2">
      <c r="A1121" s="16" t="s">
        <v>957</v>
      </c>
      <c r="B1121">
        <v>2200509</v>
      </c>
    </row>
    <row r="1122" spans="1:2">
      <c r="A1122" s="16" t="s">
        <v>958</v>
      </c>
      <c r="B1122">
        <v>2200510</v>
      </c>
    </row>
    <row r="1123" spans="1:2">
      <c r="A1123" s="16" t="s">
        <v>959</v>
      </c>
      <c r="B1123">
        <v>2200511</v>
      </c>
    </row>
    <row r="1124" spans="1:2">
      <c r="A1124" s="16" t="s">
        <v>960</v>
      </c>
      <c r="B1124">
        <v>2200512</v>
      </c>
    </row>
    <row r="1125" spans="1:2">
      <c r="A1125" s="16" t="s">
        <v>961</v>
      </c>
      <c r="B1125">
        <v>2200513</v>
      </c>
    </row>
    <row r="1126" spans="1:2">
      <c r="A1126" s="16" t="s">
        <v>962</v>
      </c>
      <c r="B1126">
        <v>2200514</v>
      </c>
    </row>
    <row r="1127" spans="1:2">
      <c r="A1127" s="16" t="s">
        <v>963</v>
      </c>
      <c r="B1127">
        <v>2200599</v>
      </c>
    </row>
    <row r="1128" spans="1:2">
      <c r="A1128" s="14" t="s">
        <v>964</v>
      </c>
      <c r="B1128">
        <v>22099</v>
      </c>
    </row>
    <row r="1129" spans="1:2">
      <c r="A1129" s="15" t="s">
        <v>1319</v>
      </c>
      <c r="B1129">
        <v>221</v>
      </c>
    </row>
    <row r="1130" spans="1:2">
      <c r="A1130" s="14" t="s">
        <v>966</v>
      </c>
      <c r="B1130">
        <v>22101</v>
      </c>
    </row>
    <row r="1131" spans="1:2">
      <c r="A1131" s="16" t="s">
        <v>967</v>
      </c>
      <c r="B1131">
        <v>2210101</v>
      </c>
    </row>
    <row r="1132" spans="1:2">
      <c r="A1132" s="16" t="s">
        <v>968</v>
      </c>
      <c r="B1132">
        <v>2210102</v>
      </c>
    </row>
    <row r="1133" spans="1:2">
      <c r="A1133" s="16" t="s">
        <v>969</v>
      </c>
      <c r="B1133">
        <v>2210103</v>
      </c>
    </row>
    <row r="1134" spans="1:2">
      <c r="A1134" s="16" t="s">
        <v>970</v>
      </c>
      <c r="B1134">
        <v>2210104</v>
      </c>
    </row>
    <row r="1135" spans="1:2">
      <c r="A1135" s="16" t="s">
        <v>971</v>
      </c>
      <c r="B1135">
        <v>2210105</v>
      </c>
    </row>
    <row r="1136" spans="1:2">
      <c r="A1136" s="16" t="s">
        <v>972</v>
      </c>
      <c r="B1136">
        <v>2210106</v>
      </c>
    </row>
    <row r="1137" spans="1:2">
      <c r="A1137" s="16" t="s">
        <v>973</v>
      </c>
      <c r="B1137">
        <v>2210107</v>
      </c>
    </row>
    <row r="1138" spans="1:2">
      <c r="A1138" s="16" t="s">
        <v>974</v>
      </c>
      <c r="B1138">
        <v>2210108</v>
      </c>
    </row>
    <row r="1139" spans="1:2">
      <c r="A1139" s="16" t="s">
        <v>975</v>
      </c>
      <c r="B1139">
        <v>2210109</v>
      </c>
    </row>
    <row r="1140" spans="1:2">
      <c r="A1140" s="16" t="s">
        <v>976</v>
      </c>
      <c r="B1140">
        <v>2210199</v>
      </c>
    </row>
    <row r="1141" spans="1:2">
      <c r="A1141" s="14" t="s">
        <v>977</v>
      </c>
      <c r="B1141">
        <v>22102</v>
      </c>
    </row>
    <row r="1142" spans="1:2">
      <c r="A1142" s="16" t="s">
        <v>978</v>
      </c>
      <c r="B1142">
        <v>2210201</v>
      </c>
    </row>
    <row r="1143" spans="1:2">
      <c r="A1143" s="16" t="s">
        <v>979</v>
      </c>
      <c r="B1143">
        <v>2210202</v>
      </c>
    </row>
    <row r="1144" spans="1:2">
      <c r="A1144" s="16" t="s">
        <v>980</v>
      </c>
      <c r="B1144">
        <v>2210203</v>
      </c>
    </row>
    <row r="1145" spans="1:2">
      <c r="A1145" s="14" t="s">
        <v>981</v>
      </c>
      <c r="B1145">
        <v>22103</v>
      </c>
    </row>
    <row r="1146" spans="1:2">
      <c r="A1146" s="16" t="s">
        <v>982</v>
      </c>
      <c r="B1146">
        <v>2210301</v>
      </c>
    </row>
    <row r="1147" spans="1:2">
      <c r="A1147" s="16" t="s">
        <v>983</v>
      </c>
      <c r="B1147">
        <v>2210302</v>
      </c>
    </row>
    <row r="1148" spans="1:2">
      <c r="A1148" s="16" t="s">
        <v>984</v>
      </c>
      <c r="B1148">
        <v>2210399</v>
      </c>
    </row>
    <row r="1149" spans="1:2">
      <c r="A1149" s="15" t="s">
        <v>1320</v>
      </c>
      <c r="B1149">
        <v>222</v>
      </c>
    </row>
    <row r="1150" spans="1:2">
      <c r="A1150" s="14" t="s">
        <v>986</v>
      </c>
      <c r="B1150">
        <v>22201</v>
      </c>
    </row>
    <row r="1151" spans="1:2">
      <c r="A1151" s="16" t="s">
        <v>103</v>
      </c>
      <c r="B1151">
        <v>2010101</v>
      </c>
    </row>
    <row r="1152" spans="1:2">
      <c r="A1152" s="16" t="s">
        <v>104</v>
      </c>
      <c r="B1152">
        <v>2010102</v>
      </c>
    </row>
    <row r="1153" spans="1:2">
      <c r="A1153" s="16" t="s">
        <v>105</v>
      </c>
      <c r="B1153">
        <v>2010103</v>
      </c>
    </row>
    <row r="1154" spans="1:2">
      <c r="A1154" s="16" t="s">
        <v>987</v>
      </c>
      <c r="B1154">
        <v>2220104</v>
      </c>
    </row>
    <row r="1155" spans="1:2">
      <c r="A1155" s="16" t="s">
        <v>988</v>
      </c>
      <c r="B1155">
        <v>2220105</v>
      </c>
    </row>
    <row r="1156" spans="1:2">
      <c r="A1156" s="16" t="s">
        <v>989</v>
      </c>
      <c r="B1156">
        <v>2220106</v>
      </c>
    </row>
    <row r="1157" spans="1:2">
      <c r="A1157" s="16" t="s">
        <v>990</v>
      </c>
      <c r="B1157">
        <v>2220107</v>
      </c>
    </row>
    <row r="1158" spans="1:2">
      <c r="A1158" s="16" t="s">
        <v>991</v>
      </c>
      <c r="B1158">
        <v>2220112</v>
      </c>
    </row>
    <row r="1159" spans="1:2">
      <c r="A1159" s="16" t="s">
        <v>992</v>
      </c>
      <c r="B1159">
        <v>2220113</v>
      </c>
    </row>
    <row r="1160" spans="1:2">
      <c r="A1160" s="16" t="s">
        <v>993</v>
      </c>
      <c r="B1160">
        <v>2220114</v>
      </c>
    </row>
    <row r="1161" spans="1:2">
      <c r="A1161" s="16" t="s">
        <v>994</v>
      </c>
      <c r="B1161">
        <v>2220115</v>
      </c>
    </row>
    <row r="1162" spans="1:2">
      <c r="A1162" s="16" t="s">
        <v>995</v>
      </c>
      <c r="B1162">
        <v>2220118</v>
      </c>
    </row>
    <row r="1163" spans="1:2">
      <c r="A1163" s="16" t="s">
        <v>996</v>
      </c>
      <c r="B1163">
        <v>2220119</v>
      </c>
    </row>
    <row r="1164" spans="1:2">
      <c r="A1164" s="16" t="s">
        <v>997</v>
      </c>
      <c r="B1164">
        <v>2220120</v>
      </c>
    </row>
    <row r="1165" spans="1:2">
      <c r="A1165" s="16" t="s">
        <v>998</v>
      </c>
      <c r="B1165">
        <v>2220121</v>
      </c>
    </row>
    <row r="1166" spans="1:2">
      <c r="A1166" s="16" t="s">
        <v>112</v>
      </c>
      <c r="B1166">
        <v>2010150</v>
      </c>
    </row>
    <row r="1167" spans="1:2">
      <c r="A1167" s="16" t="s">
        <v>999</v>
      </c>
      <c r="B1167">
        <v>2220199</v>
      </c>
    </row>
    <row r="1168" spans="1:2">
      <c r="A1168" s="14" t="s">
        <v>1000</v>
      </c>
      <c r="B1168">
        <v>22203</v>
      </c>
    </row>
    <row r="1169" spans="1:2">
      <c r="A1169" s="16" t="s">
        <v>1001</v>
      </c>
      <c r="B1169">
        <v>2220301</v>
      </c>
    </row>
    <row r="1170" spans="1:2">
      <c r="A1170" s="16" t="s">
        <v>1002</v>
      </c>
      <c r="B1170">
        <v>2220303</v>
      </c>
    </row>
    <row r="1171" spans="1:2">
      <c r="A1171" s="16" t="s">
        <v>1003</v>
      </c>
      <c r="B1171">
        <v>2220304</v>
      </c>
    </row>
    <row r="1172" spans="1:2">
      <c r="A1172" s="16" t="s">
        <v>1004</v>
      </c>
      <c r="B1172">
        <v>2220305</v>
      </c>
    </row>
    <row r="1173" spans="1:2">
      <c r="A1173" s="16" t="s">
        <v>1005</v>
      </c>
      <c r="B1173">
        <v>2220399</v>
      </c>
    </row>
    <row r="1174" spans="1:2">
      <c r="A1174" s="14" t="s">
        <v>1006</v>
      </c>
      <c r="B1174">
        <v>22204</v>
      </c>
    </row>
    <row r="1175" spans="1:2">
      <c r="A1175" s="16" t="s">
        <v>1007</v>
      </c>
      <c r="B1175">
        <v>2220401</v>
      </c>
    </row>
    <row r="1176" spans="1:2">
      <c r="A1176" s="16" t="s">
        <v>1008</v>
      </c>
      <c r="B1176">
        <v>2220402</v>
      </c>
    </row>
    <row r="1177" spans="1:2">
      <c r="A1177" s="16" t="s">
        <v>1009</v>
      </c>
      <c r="B1177">
        <v>2220403</v>
      </c>
    </row>
    <row r="1178" spans="1:2">
      <c r="A1178" s="16" t="s">
        <v>1010</v>
      </c>
      <c r="B1178">
        <v>2220404</v>
      </c>
    </row>
    <row r="1179" spans="1:2">
      <c r="A1179" s="16" t="s">
        <v>1011</v>
      </c>
      <c r="B1179">
        <v>2220499</v>
      </c>
    </row>
    <row r="1180" spans="1:2">
      <c r="A1180" s="14" t="s">
        <v>1012</v>
      </c>
      <c r="B1180">
        <v>22205</v>
      </c>
    </row>
    <row r="1181" spans="1:2">
      <c r="A1181" s="16" t="s">
        <v>1013</v>
      </c>
      <c r="B1181">
        <v>2220501</v>
      </c>
    </row>
    <row r="1182" spans="1:2">
      <c r="A1182" s="16" t="s">
        <v>1014</v>
      </c>
      <c r="B1182">
        <v>2220502</v>
      </c>
    </row>
    <row r="1183" spans="1:2">
      <c r="A1183" s="16" t="s">
        <v>1015</v>
      </c>
      <c r="B1183">
        <v>2220503</v>
      </c>
    </row>
    <row r="1184" spans="1:2">
      <c r="A1184" s="16" t="s">
        <v>1016</v>
      </c>
      <c r="B1184">
        <v>2220504</v>
      </c>
    </row>
    <row r="1185" spans="1:2">
      <c r="A1185" s="16" t="s">
        <v>1017</v>
      </c>
      <c r="B1185">
        <v>2220505</v>
      </c>
    </row>
    <row r="1186" spans="1:2">
      <c r="A1186" s="16" t="s">
        <v>1018</v>
      </c>
      <c r="B1186">
        <v>2220506</v>
      </c>
    </row>
    <row r="1187" spans="1:2">
      <c r="A1187" s="16" t="s">
        <v>1019</v>
      </c>
      <c r="B1187">
        <v>2220507</v>
      </c>
    </row>
    <row r="1188" spans="1:2">
      <c r="A1188" s="16" t="s">
        <v>1020</v>
      </c>
      <c r="B1188">
        <v>2220508</v>
      </c>
    </row>
    <row r="1189" spans="1:2">
      <c r="A1189" s="16" t="s">
        <v>1021</v>
      </c>
      <c r="B1189">
        <v>2220509</v>
      </c>
    </row>
    <row r="1190" spans="1:2">
      <c r="A1190" s="16" t="s">
        <v>1022</v>
      </c>
      <c r="B1190">
        <v>2220510</v>
      </c>
    </row>
    <row r="1191" spans="1:2">
      <c r="A1191" s="16" t="s">
        <v>1023</v>
      </c>
      <c r="B1191">
        <v>2220511</v>
      </c>
    </row>
    <row r="1192" spans="1:2">
      <c r="A1192" s="16" t="s">
        <v>1024</v>
      </c>
      <c r="B1192">
        <v>2220599</v>
      </c>
    </row>
    <row r="1193" spans="1:2">
      <c r="A1193" s="15" t="s">
        <v>1321</v>
      </c>
      <c r="B1193">
        <v>224</v>
      </c>
    </row>
    <row r="1194" spans="1:2">
      <c r="A1194" s="14" t="s">
        <v>1026</v>
      </c>
      <c r="B1194">
        <v>22401</v>
      </c>
    </row>
    <row r="1195" spans="1:2">
      <c r="A1195" s="16" t="s">
        <v>103</v>
      </c>
      <c r="B1195">
        <v>2010101</v>
      </c>
    </row>
    <row r="1196" spans="1:2">
      <c r="A1196" s="16" t="s">
        <v>104</v>
      </c>
      <c r="B1196">
        <v>2010102</v>
      </c>
    </row>
    <row r="1197" spans="1:2">
      <c r="A1197" s="16" t="s">
        <v>105</v>
      </c>
      <c r="B1197">
        <v>2010103</v>
      </c>
    </row>
    <row r="1198" spans="1:2">
      <c r="A1198" s="16" t="s">
        <v>1027</v>
      </c>
      <c r="B1198">
        <v>2240104</v>
      </c>
    </row>
    <row r="1199" spans="1:2">
      <c r="A1199" s="16" t="s">
        <v>1028</v>
      </c>
      <c r="B1199">
        <v>2240105</v>
      </c>
    </row>
    <row r="1200" spans="1:2">
      <c r="A1200" s="16" t="s">
        <v>1029</v>
      </c>
      <c r="B1200">
        <v>2240106</v>
      </c>
    </row>
    <row r="1201" spans="1:2">
      <c r="A1201" s="16" t="s">
        <v>1030</v>
      </c>
      <c r="B1201">
        <v>2240108</v>
      </c>
    </row>
    <row r="1202" spans="1:2">
      <c r="A1202" s="16" t="s">
        <v>1031</v>
      </c>
      <c r="B1202">
        <v>2240109</v>
      </c>
    </row>
    <row r="1203" spans="1:2">
      <c r="A1203" s="16" t="s">
        <v>112</v>
      </c>
      <c r="B1203">
        <v>2010150</v>
      </c>
    </row>
    <row r="1204" spans="1:2">
      <c r="A1204" s="16" t="s">
        <v>1032</v>
      </c>
      <c r="B1204">
        <v>2240199</v>
      </c>
    </row>
    <row r="1205" spans="1:2">
      <c r="A1205" s="14" t="s">
        <v>1033</v>
      </c>
      <c r="B1205" t="e">
        <v>#N/A</v>
      </c>
    </row>
    <row r="1206" spans="1:2">
      <c r="A1206" s="16" t="s">
        <v>756</v>
      </c>
      <c r="B1206" t="e">
        <v>#N/A</v>
      </c>
    </row>
    <row r="1207" spans="1:2">
      <c r="A1207" s="16" t="s">
        <v>757</v>
      </c>
      <c r="B1207" t="e">
        <v>#N/A</v>
      </c>
    </row>
    <row r="1208" spans="1:2">
      <c r="A1208" s="16" t="s">
        <v>758</v>
      </c>
      <c r="B1208" t="e">
        <v>#N/A</v>
      </c>
    </row>
    <row r="1209" spans="1:2">
      <c r="A1209" s="16" t="s">
        <v>1034</v>
      </c>
      <c r="B1209" t="e">
        <v>#N/A</v>
      </c>
    </row>
    <row r="1210" spans="1:2">
      <c r="A1210" s="16" t="s">
        <v>1035</v>
      </c>
      <c r="B1210" t="e">
        <v>#N/A</v>
      </c>
    </row>
    <row r="1211" spans="1:2">
      <c r="A1211" s="14" t="s">
        <v>1036</v>
      </c>
      <c r="B1211" t="e">
        <v>#N/A</v>
      </c>
    </row>
    <row r="1212" spans="1:2">
      <c r="A1212" s="16" t="s">
        <v>756</v>
      </c>
      <c r="B1212" t="e">
        <v>#N/A</v>
      </c>
    </row>
    <row r="1213" spans="1:2">
      <c r="A1213" s="16" t="s">
        <v>757</v>
      </c>
      <c r="B1213" t="e">
        <v>#N/A</v>
      </c>
    </row>
    <row r="1214" spans="1:2">
      <c r="A1214" s="16" t="s">
        <v>758</v>
      </c>
      <c r="B1214" t="e">
        <v>#N/A</v>
      </c>
    </row>
    <row r="1215" spans="1:2">
      <c r="A1215" s="16" t="s">
        <v>1037</v>
      </c>
      <c r="B1215" t="e">
        <v>#N/A</v>
      </c>
    </row>
    <row r="1216" spans="1:2">
      <c r="A1216" s="16" t="s">
        <v>1038</v>
      </c>
      <c r="B1216" t="e">
        <v>#N/A</v>
      </c>
    </row>
    <row r="1217" spans="1:2">
      <c r="A1217" s="16" t="s">
        <v>764</v>
      </c>
      <c r="B1217" t="e">
        <v>#N/A</v>
      </c>
    </row>
    <row r="1218" spans="1:2">
      <c r="A1218" s="16" t="s">
        <v>1039</v>
      </c>
      <c r="B1218" t="e">
        <v>#N/A</v>
      </c>
    </row>
    <row r="1219" spans="1:2">
      <c r="A1219" s="14" t="s">
        <v>1040</v>
      </c>
      <c r="B1219" t="e">
        <v>#N/A</v>
      </c>
    </row>
    <row r="1220" spans="1:2">
      <c r="A1220" s="16" t="s">
        <v>103</v>
      </c>
      <c r="B1220">
        <v>2010101</v>
      </c>
    </row>
    <row r="1221" spans="1:2">
      <c r="A1221" s="16" t="s">
        <v>104</v>
      </c>
      <c r="B1221">
        <v>2010102</v>
      </c>
    </row>
    <row r="1222" spans="1:2">
      <c r="A1222" s="16" t="s">
        <v>105</v>
      </c>
      <c r="B1222">
        <v>2010103</v>
      </c>
    </row>
    <row r="1223" spans="1:2">
      <c r="A1223" s="16" t="s">
        <v>1041</v>
      </c>
      <c r="B1223">
        <v>2240504</v>
      </c>
    </row>
    <row r="1224" spans="1:2">
      <c r="A1224" s="16" t="s">
        <v>1042</v>
      </c>
      <c r="B1224">
        <v>2240505</v>
      </c>
    </row>
    <row r="1225" spans="1:2">
      <c r="A1225" s="16" t="s">
        <v>1043</v>
      </c>
      <c r="B1225">
        <v>2240506</v>
      </c>
    </row>
    <row r="1226" spans="1:2">
      <c r="A1226" s="16" t="s">
        <v>1044</v>
      </c>
      <c r="B1226">
        <v>2240507</v>
      </c>
    </row>
    <row r="1227" spans="1:2">
      <c r="A1227" s="16" t="s">
        <v>1045</v>
      </c>
      <c r="B1227">
        <v>2240508</v>
      </c>
    </row>
    <row r="1228" spans="1:2">
      <c r="A1228" s="16" t="s">
        <v>1046</v>
      </c>
      <c r="B1228">
        <v>2240509</v>
      </c>
    </row>
    <row r="1229" spans="1:2">
      <c r="A1229" s="16" t="s">
        <v>1047</v>
      </c>
      <c r="B1229">
        <v>2240510</v>
      </c>
    </row>
    <row r="1230" spans="1:2">
      <c r="A1230" s="16" t="s">
        <v>1048</v>
      </c>
      <c r="B1230">
        <v>2240550</v>
      </c>
    </row>
    <row r="1231" spans="1:2">
      <c r="A1231" s="16" t="s">
        <v>1049</v>
      </c>
      <c r="B1231">
        <v>2240599</v>
      </c>
    </row>
    <row r="1232" spans="1:2">
      <c r="A1232" s="14" t="s">
        <v>1050</v>
      </c>
      <c r="B1232">
        <v>22406</v>
      </c>
    </row>
    <row r="1233" spans="1:2">
      <c r="A1233" s="16" t="s">
        <v>1051</v>
      </c>
      <c r="B1233">
        <v>2240601</v>
      </c>
    </row>
    <row r="1234" spans="1:2">
      <c r="A1234" s="16" t="s">
        <v>1052</v>
      </c>
      <c r="B1234">
        <v>2240602</v>
      </c>
    </row>
    <row r="1235" spans="1:2">
      <c r="A1235" s="16" t="s">
        <v>1053</v>
      </c>
      <c r="B1235">
        <v>2240699</v>
      </c>
    </row>
    <row r="1236" spans="1:2">
      <c r="A1236" s="14" t="s">
        <v>1054</v>
      </c>
      <c r="B1236">
        <v>22407</v>
      </c>
    </row>
    <row r="1237" spans="1:2">
      <c r="A1237" s="16" t="s">
        <v>1055</v>
      </c>
      <c r="B1237">
        <v>2240703</v>
      </c>
    </row>
    <row r="1238" spans="1:2">
      <c r="A1238" s="16" t="s">
        <v>1056</v>
      </c>
      <c r="B1238">
        <v>2240704</v>
      </c>
    </row>
    <row r="1239" spans="1:2">
      <c r="A1239" s="16" t="s">
        <v>1057</v>
      </c>
      <c r="B1239">
        <v>2240799</v>
      </c>
    </row>
    <row r="1240" spans="1:2">
      <c r="A1240" s="14" t="s">
        <v>1058</v>
      </c>
      <c r="B1240">
        <v>22499</v>
      </c>
    </row>
    <row r="1241" spans="1:2">
      <c r="A1241" s="15" t="s">
        <v>1094</v>
      </c>
      <c r="B1241">
        <v>227</v>
      </c>
    </row>
    <row r="1242" spans="1:2">
      <c r="A1242" s="15" t="s">
        <v>1322</v>
      </c>
      <c r="B1242">
        <v>232</v>
      </c>
    </row>
    <row r="1243" spans="1:2">
      <c r="A1243" s="14" t="s">
        <v>1061</v>
      </c>
      <c r="B1243">
        <v>23203</v>
      </c>
    </row>
    <row r="1244" spans="1:2">
      <c r="A1244" s="16" t="s">
        <v>1062</v>
      </c>
      <c r="B1244">
        <v>2320301</v>
      </c>
    </row>
    <row r="1245" spans="1:2">
      <c r="A1245" s="16" t="s">
        <v>1063</v>
      </c>
      <c r="B1245">
        <v>2320302</v>
      </c>
    </row>
    <row r="1246" spans="1:2">
      <c r="A1246" s="16" t="s">
        <v>1064</v>
      </c>
      <c r="B1246">
        <v>2320303</v>
      </c>
    </row>
    <row r="1247" spans="1:2">
      <c r="A1247" s="16" t="s">
        <v>1065</v>
      </c>
      <c r="B1247">
        <v>2320399</v>
      </c>
    </row>
    <row r="1248" spans="1:2">
      <c r="A1248" s="12" t="s">
        <v>1323</v>
      </c>
      <c r="B1248">
        <v>233</v>
      </c>
    </row>
    <row r="1249" spans="1:2">
      <c r="A1249" s="12" t="s">
        <v>1067</v>
      </c>
      <c r="B1249">
        <v>23303</v>
      </c>
    </row>
    <row r="1250" spans="1:2">
      <c r="A1250" s="2" t="s">
        <v>1096</v>
      </c>
      <c r="B1250">
        <v>229</v>
      </c>
    </row>
    <row r="1251" spans="1:2">
      <c r="A1251" s="6" t="s">
        <v>1069</v>
      </c>
      <c r="B1251">
        <v>22902</v>
      </c>
    </row>
    <row r="1252" spans="1:2">
      <c r="A1252" s="6" t="s">
        <v>92</v>
      </c>
      <c r="B1252">
        <v>21999</v>
      </c>
    </row>
    <row r="1253" spans="1:1">
      <c r="A1253" s="6"/>
    </row>
    <row r="1254" spans="1:1">
      <c r="A1254" s="6"/>
    </row>
    <row r="1255" spans="1:1">
      <c r="A1255" s="17" t="s">
        <v>39</v>
      </c>
    </row>
  </sheetData>
  <autoFilter xmlns:etc="http://www.wps.cn/officeDocument/2017/etCustomData" ref="A1:B1255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showZeros="0" workbookViewId="0">
      <pane ySplit="3" topLeftCell="A4" activePane="bottomLeft" state="frozen"/>
      <selection/>
      <selection pane="bottomLeft" activeCell="I21" sqref="I21"/>
    </sheetView>
  </sheetViews>
  <sheetFormatPr defaultColWidth="9" defaultRowHeight="15.75"/>
  <cols>
    <col min="1" max="1" width="4.4" style="78" customWidth="1"/>
    <col min="2" max="2" width="35.125" style="78" customWidth="1"/>
    <col min="3" max="4" width="12.875" style="78" customWidth="1"/>
    <col min="5" max="5" width="9.75" style="334" hidden="1" customWidth="1"/>
    <col min="6" max="6" width="12.625" style="335" hidden="1" customWidth="1"/>
    <col min="7" max="7" width="9.75" style="335" hidden="1" customWidth="1"/>
    <col min="8" max="8" width="13.625" style="78" customWidth="1"/>
    <col min="9" max="9" width="11.625" style="78" customWidth="1"/>
    <col min="10" max="16384" width="9" style="78"/>
  </cols>
  <sheetData>
    <row r="1" ht="32" customHeight="1" spans="2:8">
      <c r="B1" s="336" t="s">
        <v>66</v>
      </c>
      <c r="C1" s="336"/>
      <c r="D1" s="336"/>
      <c r="E1" s="347"/>
      <c r="F1" s="348"/>
      <c r="G1" s="348"/>
      <c r="H1" s="336"/>
    </row>
    <row r="2" s="156" customFormat="1" ht="17" customHeight="1" spans="2:8">
      <c r="B2" s="121"/>
      <c r="C2" s="317"/>
      <c r="D2" s="317"/>
      <c r="E2" s="349"/>
      <c r="F2" s="350"/>
      <c r="G2" s="350"/>
      <c r="H2" s="351" t="s">
        <v>1</v>
      </c>
    </row>
    <row r="3" s="78" customFormat="1" ht="20" customHeight="1" spans="1:8">
      <c r="A3" s="122" t="s">
        <v>42</v>
      </c>
      <c r="B3" s="122" t="s">
        <v>67</v>
      </c>
      <c r="C3" s="133" t="s">
        <v>45</v>
      </c>
      <c r="D3" s="133" t="s">
        <v>3</v>
      </c>
      <c r="E3" s="352" t="s">
        <v>47</v>
      </c>
      <c r="F3" s="252" t="s">
        <v>48</v>
      </c>
      <c r="G3" s="252" t="s">
        <v>49</v>
      </c>
      <c r="H3" s="133" t="s">
        <v>68</v>
      </c>
    </row>
    <row r="4" s="259" customFormat="1" ht="20" customHeight="1" spans="1:8">
      <c r="A4" s="333">
        <v>1</v>
      </c>
      <c r="B4" s="337" t="s">
        <v>69</v>
      </c>
      <c r="C4" s="249">
        <f>C5+C18</f>
        <v>304466</v>
      </c>
      <c r="D4" s="249">
        <f>SUM(D5+D18)</f>
        <v>314282</v>
      </c>
      <c r="E4" s="353">
        <f>(D4-C4)/C4</f>
        <v>0.032240053076534</v>
      </c>
      <c r="F4" s="249">
        <f>SUM(F5+F18)</f>
        <v>9816</v>
      </c>
      <c r="G4" s="249"/>
      <c r="H4" s="354">
        <f>'[3]收入测算表 '!B4-C4</f>
        <v>-41356.705</v>
      </c>
    </row>
    <row r="5" s="259" customFormat="1" ht="20" customHeight="1" spans="1:8">
      <c r="A5" s="333">
        <v>2</v>
      </c>
      <c r="B5" s="338" t="s">
        <v>6</v>
      </c>
      <c r="C5" s="339">
        <v>4427</v>
      </c>
      <c r="D5" s="339">
        <v>4327</v>
      </c>
      <c r="E5" s="353">
        <f t="shared" ref="E5:E14" si="0">(D5-C5)/C5</f>
        <v>-0.0225886604924328</v>
      </c>
      <c r="F5" s="249">
        <f>D5-C5</f>
        <v>-100</v>
      </c>
      <c r="G5" s="249"/>
      <c r="H5" s="355"/>
    </row>
    <row r="6" ht="20" hidden="1" customHeight="1" spans="1:8">
      <c r="A6" s="122"/>
      <c r="B6" s="340" t="s">
        <v>70</v>
      </c>
      <c r="C6" s="252">
        <v>141</v>
      </c>
      <c r="D6" s="252"/>
      <c r="E6" s="352">
        <f t="shared" si="0"/>
        <v>-1</v>
      </c>
      <c r="F6" s="252"/>
      <c r="G6" s="252"/>
      <c r="H6" s="355"/>
    </row>
    <row r="7" ht="20" hidden="1" customHeight="1" spans="1:8">
      <c r="A7" s="122"/>
      <c r="B7" s="340" t="s">
        <v>71</v>
      </c>
      <c r="C7" s="252">
        <v>235</v>
      </c>
      <c r="D7" s="252"/>
      <c r="E7" s="352">
        <f t="shared" si="0"/>
        <v>-1</v>
      </c>
      <c r="F7" s="252"/>
      <c r="G7" s="252"/>
      <c r="H7" s="355"/>
    </row>
    <row r="8" ht="40" hidden="1" customHeight="1" spans="1:8">
      <c r="A8" s="122"/>
      <c r="B8" s="340" t="s">
        <v>72</v>
      </c>
      <c r="C8" s="252">
        <v>59</v>
      </c>
      <c r="D8" s="252"/>
      <c r="E8" s="352">
        <f t="shared" si="0"/>
        <v>-1</v>
      </c>
      <c r="F8" s="252"/>
      <c r="G8" s="252"/>
      <c r="H8" s="355"/>
    </row>
    <row r="9" ht="20" hidden="1" customHeight="1" spans="1:8">
      <c r="A9" s="122"/>
      <c r="B9" s="340" t="s">
        <v>73</v>
      </c>
      <c r="C9" s="341">
        <v>22</v>
      </c>
      <c r="D9" s="341"/>
      <c r="E9" s="352">
        <f t="shared" si="0"/>
        <v>-1</v>
      </c>
      <c r="F9" s="252"/>
      <c r="G9" s="252"/>
      <c r="H9" s="355"/>
    </row>
    <row r="10" ht="20" hidden="1" customHeight="1" spans="1:8">
      <c r="A10" s="122"/>
      <c r="B10" s="340" t="s">
        <v>74</v>
      </c>
      <c r="C10" s="252">
        <v>88</v>
      </c>
      <c r="D10" s="252"/>
      <c r="E10" s="352">
        <f t="shared" si="0"/>
        <v>-1</v>
      </c>
      <c r="F10" s="252"/>
      <c r="G10" s="252"/>
      <c r="H10" s="355"/>
    </row>
    <row r="11" ht="20" hidden="1" customHeight="1" spans="1:8">
      <c r="A11" s="122"/>
      <c r="B11" s="327" t="s">
        <v>75</v>
      </c>
      <c r="C11" s="252">
        <v>71</v>
      </c>
      <c r="D11" s="252"/>
      <c r="E11" s="352">
        <f t="shared" si="0"/>
        <v>-1</v>
      </c>
      <c r="F11" s="252">
        <f>D11-C11</f>
        <v>-71</v>
      </c>
      <c r="G11" s="252"/>
      <c r="H11" s="355"/>
    </row>
    <row r="12" ht="20" hidden="1" customHeight="1" spans="1:8">
      <c r="A12" s="122"/>
      <c r="B12" s="340" t="s">
        <v>76</v>
      </c>
      <c r="C12" s="252">
        <v>127</v>
      </c>
      <c r="D12" s="252"/>
      <c r="E12" s="352">
        <f t="shared" si="0"/>
        <v>-1</v>
      </c>
      <c r="F12" s="252"/>
      <c r="G12" s="252"/>
      <c r="H12" s="355"/>
    </row>
    <row r="13" ht="20" hidden="1" customHeight="1" spans="1:8">
      <c r="A13" s="122"/>
      <c r="B13" s="340" t="s">
        <v>77</v>
      </c>
      <c r="C13" s="342">
        <v>55</v>
      </c>
      <c r="D13" s="342"/>
      <c r="E13" s="352">
        <f t="shared" si="0"/>
        <v>-1</v>
      </c>
      <c r="F13" s="252">
        <f>D13-C13</f>
        <v>-55</v>
      </c>
      <c r="G13" s="252"/>
      <c r="H13" s="355"/>
    </row>
    <row r="14" ht="20" hidden="1" customHeight="1" spans="1:8">
      <c r="A14" s="122"/>
      <c r="B14" s="340" t="s">
        <v>78</v>
      </c>
      <c r="C14" s="252">
        <v>1017</v>
      </c>
      <c r="D14" s="252"/>
      <c r="E14" s="352">
        <f t="shared" si="0"/>
        <v>-1</v>
      </c>
      <c r="F14" s="252"/>
      <c r="G14" s="252"/>
      <c r="H14" s="355"/>
    </row>
    <row r="15" customFormat="1" ht="20" hidden="1" customHeight="1" spans="1:8">
      <c r="A15" s="343"/>
      <c r="B15" s="344" t="s">
        <v>79</v>
      </c>
      <c r="C15" s="345">
        <v>762</v>
      </c>
      <c r="D15" s="345"/>
      <c r="E15" s="352"/>
      <c r="F15" s="252"/>
      <c r="G15" s="252"/>
      <c r="H15" s="355"/>
    </row>
    <row r="16" customFormat="1" ht="20" hidden="1" customHeight="1" spans="1:8">
      <c r="A16" s="343"/>
      <c r="B16" s="344" t="s">
        <v>80</v>
      </c>
      <c r="C16" s="345">
        <v>1901</v>
      </c>
      <c r="D16" s="345"/>
      <c r="E16" s="352">
        <f>(D16-C16)/C16</f>
        <v>-1</v>
      </c>
      <c r="F16" s="252">
        <f>D16-C16</f>
        <v>-1901</v>
      </c>
      <c r="G16" s="252"/>
      <c r="H16" s="355"/>
    </row>
    <row r="17" customFormat="1" ht="37" hidden="1" customHeight="1" spans="1:8">
      <c r="A17" s="343"/>
      <c r="B17" s="344" t="s">
        <v>81</v>
      </c>
      <c r="C17" s="345">
        <v>-51</v>
      </c>
      <c r="D17" s="345"/>
      <c r="E17" s="352"/>
      <c r="F17" s="252"/>
      <c r="G17" s="252"/>
      <c r="H17" s="356"/>
    </row>
    <row r="18" s="259" customFormat="1" ht="20" customHeight="1" spans="1:8">
      <c r="A18" s="333">
        <v>3</v>
      </c>
      <c r="B18" s="338" t="s">
        <v>8</v>
      </c>
      <c r="C18" s="249">
        <v>300039</v>
      </c>
      <c r="D18" s="249">
        <v>309955</v>
      </c>
      <c r="E18" s="353">
        <f t="shared" ref="E18:E31" si="1">(D18-C18)/C18</f>
        <v>0.0330490369585287</v>
      </c>
      <c r="F18" s="249">
        <f t="shared" ref="F18:F30" si="2">D18-C18</f>
        <v>9916</v>
      </c>
      <c r="G18" s="249"/>
      <c r="H18" s="357"/>
    </row>
    <row r="19" ht="20" customHeight="1" spans="1:8">
      <c r="A19" s="122">
        <v>4</v>
      </c>
      <c r="B19" s="327" t="s">
        <v>82</v>
      </c>
      <c r="C19" s="346">
        <v>94561.09</v>
      </c>
      <c r="D19" s="346">
        <v>110112</v>
      </c>
      <c r="E19" s="352">
        <f t="shared" si="1"/>
        <v>0.164453582334975</v>
      </c>
      <c r="F19" s="252">
        <f t="shared" si="2"/>
        <v>15550.91</v>
      </c>
      <c r="G19" s="252"/>
      <c r="H19" s="355"/>
    </row>
    <row r="20" ht="20" customHeight="1" spans="1:8">
      <c r="A20" s="122">
        <v>5</v>
      </c>
      <c r="B20" s="327" t="s">
        <v>83</v>
      </c>
      <c r="C20" s="346">
        <v>7002.4</v>
      </c>
      <c r="D20" s="346">
        <v>4417.6</v>
      </c>
      <c r="E20" s="352">
        <f t="shared" si="1"/>
        <v>-0.36913058379984</v>
      </c>
      <c r="F20" s="252">
        <f t="shared" si="2"/>
        <v>-2584.8</v>
      </c>
      <c r="G20" s="252"/>
      <c r="H20" s="355"/>
    </row>
    <row r="21" ht="20" customHeight="1" spans="1:8">
      <c r="A21" s="122">
        <v>6</v>
      </c>
      <c r="B21" s="327" t="s">
        <v>84</v>
      </c>
      <c r="C21" s="346">
        <v>5772</v>
      </c>
      <c r="D21" s="346">
        <v>6337</v>
      </c>
      <c r="E21" s="352">
        <f t="shared" si="1"/>
        <v>0.0978863478863479</v>
      </c>
      <c r="F21" s="252">
        <f t="shared" si="2"/>
        <v>565</v>
      </c>
      <c r="G21" s="252"/>
      <c r="H21" s="355"/>
    </row>
    <row r="22" ht="20" customHeight="1" spans="1:8">
      <c r="A22" s="122">
        <v>7</v>
      </c>
      <c r="B22" s="327" t="s">
        <v>85</v>
      </c>
      <c r="C22" s="346">
        <v>29482.2</v>
      </c>
      <c r="D22" s="346">
        <v>51946.16</v>
      </c>
      <c r="E22" s="352">
        <f t="shared" si="1"/>
        <v>0.761949922326014</v>
      </c>
      <c r="F22" s="252">
        <f t="shared" si="2"/>
        <v>22463.96</v>
      </c>
      <c r="G22" s="252"/>
      <c r="H22" s="355"/>
    </row>
    <row r="23" ht="20" customHeight="1" spans="1:9">
      <c r="A23" s="122">
        <v>8</v>
      </c>
      <c r="B23" s="327" t="s">
        <v>86</v>
      </c>
      <c r="C23" s="346">
        <v>15185.2</v>
      </c>
      <c r="D23" s="346">
        <v>36253.16</v>
      </c>
      <c r="E23" s="352">
        <f t="shared" si="1"/>
        <v>1.38740089034059</v>
      </c>
      <c r="F23" s="252">
        <f t="shared" si="2"/>
        <v>21067.96</v>
      </c>
      <c r="G23" s="252"/>
      <c r="H23" s="355"/>
      <c r="I23" s="358"/>
    </row>
    <row r="24" ht="20" hidden="1" customHeight="1" spans="1:8">
      <c r="A24" s="122"/>
      <c r="B24" s="327" t="s">
        <v>87</v>
      </c>
      <c r="C24" s="346">
        <v>3531.92</v>
      </c>
      <c r="D24" s="346">
        <v>4209.8</v>
      </c>
      <c r="E24" s="352">
        <f t="shared" si="1"/>
        <v>0.191929602029491</v>
      </c>
      <c r="F24" s="252">
        <f t="shared" si="2"/>
        <v>677.88</v>
      </c>
      <c r="G24" s="252"/>
      <c r="H24" s="355"/>
    </row>
    <row r="25" ht="20" customHeight="1" spans="1:8">
      <c r="A25" s="122">
        <v>9</v>
      </c>
      <c r="B25" s="327" t="s">
        <v>88</v>
      </c>
      <c r="C25" s="346">
        <v>14297</v>
      </c>
      <c r="D25" s="346">
        <v>15693</v>
      </c>
      <c r="E25" s="352">
        <f t="shared" si="1"/>
        <v>0.0976428621389103</v>
      </c>
      <c r="F25" s="252">
        <f t="shared" si="2"/>
        <v>1396</v>
      </c>
      <c r="G25" s="252"/>
      <c r="H25" s="355"/>
    </row>
    <row r="26" customFormat="1" ht="20" customHeight="1" spans="1:8">
      <c r="A26" s="343">
        <v>10</v>
      </c>
      <c r="B26" s="154" t="s">
        <v>89</v>
      </c>
      <c r="C26" s="252">
        <v>6050</v>
      </c>
      <c r="D26" s="346">
        <v>10788</v>
      </c>
      <c r="E26" s="352">
        <f t="shared" si="1"/>
        <v>0.783140495867769</v>
      </c>
      <c r="F26" s="252">
        <f t="shared" si="2"/>
        <v>4738</v>
      </c>
      <c r="G26" s="252"/>
      <c r="H26" s="261"/>
    </row>
    <row r="27" customFormat="1" ht="20" customHeight="1" spans="1:8">
      <c r="A27" s="343">
        <v>11</v>
      </c>
      <c r="B27" s="154" t="s">
        <v>90</v>
      </c>
      <c r="C27" s="252">
        <v>15254.05</v>
      </c>
      <c r="D27" s="346">
        <v>2006</v>
      </c>
      <c r="E27" s="352">
        <f t="shared" si="1"/>
        <v>-0.868493940953386</v>
      </c>
      <c r="F27" s="252">
        <f t="shared" si="2"/>
        <v>-13248.05</v>
      </c>
      <c r="G27" s="252"/>
      <c r="H27" s="153"/>
    </row>
    <row r="28" customFormat="1" ht="20" customHeight="1" spans="1:8">
      <c r="A28" s="343">
        <v>12</v>
      </c>
      <c r="B28" s="154" t="s">
        <v>91</v>
      </c>
      <c r="C28" s="346">
        <v>1500</v>
      </c>
      <c r="D28" s="346">
        <v>3100</v>
      </c>
      <c r="E28" s="352">
        <f t="shared" si="1"/>
        <v>1.06666666666667</v>
      </c>
      <c r="F28" s="252">
        <f t="shared" si="2"/>
        <v>1600</v>
      </c>
      <c r="G28" s="252"/>
      <c r="H28" s="153"/>
    </row>
    <row r="29" customFormat="1" ht="20" customHeight="1" spans="1:8">
      <c r="A29" s="343">
        <v>13</v>
      </c>
      <c r="B29" s="154" t="s">
        <v>92</v>
      </c>
      <c r="C29" s="346">
        <v>712</v>
      </c>
      <c r="D29" s="346">
        <v>724</v>
      </c>
      <c r="E29" s="352">
        <f t="shared" si="1"/>
        <v>0.0168539325842697</v>
      </c>
      <c r="F29" s="252">
        <f t="shared" si="2"/>
        <v>12</v>
      </c>
      <c r="G29" s="252"/>
      <c r="H29" s="355"/>
    </row>
    <row r="30" customFormat="1" ht="20" customHeight="1" spans="1:8">
      <c r="A30" s="343">
        <v>14</v>
      </c>
      <c r="B30" s="154" t="s">
        <v>93</v>
      </c>
      <c r="C30" s="346">
        <v>11208.2827128484</v>
      </c>
      <c r="D30" s="346">
        <v>11524</v>
      </c>
      <c r="E30" s="352">
        <f t="shared" si="1"/>
        <v>0.0281682123158513</v>
      </c>
      <c r="F30" s="252">
        <f t="shared" si="2"/>
        <v>315.7172871516</v>
      </c>
      <c r="G30" s="252"/>
      <c r="H30" s="355"/>
    </row>
    <row r="31" ht="24" customHeight="1" spans="1:8">
      <c r="A31" s="122">
        <v>15</v>
      </c>
      <c r="B31" s="330" t="s">
        <v>94</v>
      </c>
      <c r="C31" s="346">
        <v>128497</v>
      </c>
      <c r="D31" s="346">
        <v>109000</v>
      </c>
      <c r="E31" s="352">
        <f t="shared" si="1"/>
        <v>-0.151731168821062</v>
      </c>
      <c r="F31" s="252"/>
      <c r="G31" s="252"/>
      <c r="H31" s="355"/>
    </row>
    <row r="32" spans="3:4">
      <c r="C32" s="79"/>
      <c r="D32" s="79"/>
    </row>
    <row r="33" spans="3:4">
      <c r="C33" s="79"/>
      <c r="D33" s="79"/>
    </row>
    <row r="34" spans="3:4">
      <c r="C34" s="79"/>
      <c r="D34" s="79"/>
    </row>
    <row r="35" spans="3:4">
      <c r="C35" s="79"/>
      <c r="D35" s="79"/>
    </row>
    <row r="36" spans="3:4">
      <c r="C36" s="79"/>
      <c r="D36" s="79"/>
    </row>
    <row r="37" spans="3:4">
      <c r="C37" s="79"/>
      <c r="D37" s="79"/>
    </row>
    <row r="38" spans="3:4">
      <c r="C38" s="79"/>
      <c r="D38" s="79"/>
    </row>
    <row r="39" spans="3:4">
      <c r="C39" s="79"/>
      <c r="D39" s="79"/>
    </row>
    <row r="40" spans="3:4">
      <c r="C40" s="79"/>
      <c r="D40" s="79"/>
    </row>
    <row r="41" spans="3:4">
      <c r="C41" s="79"/>
      <c r="D41" s="79"/>
    </row>
    <row r="42" spans="3:4">
      <c r="C42" s="79"/>
      <c r="D42" s="79"/>
    </row>
    <row r="43" spans="3:4">
      <c r="C43" s="79"/>
      <c r="D43" s="79"/>
    </row>
    <row r="44" spans="3:4">
      <c r="C44" s="79"/>
      <c r="D44" s="79"/>
    </row>
  </sheetData>
  <mergeCells count="1">
    <mergeCell ref="B1:H1"/>
  </mergeCells>
  <printOptions horizontalCentered="1"/>
  <pageMargins left="0.251388888888889" right="0.251388888888889" top="0.550694444444444" bottom="0.511805555555556" header="0.298611111111111" footer="0.298611111111111"/>
  <pageSetup paperSize="8" firstPageNumber="4" orientation="landscape" useFirstPageNumber="1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01"/>
  <sheetViews>
    <sheetView workbookViewId="0">
      <selection activeCell="A18" sqref="A18"/>
    </sheetView>
  </sheetViews>
  <sheetFormatPr defaultColWidth="9" defaultRowHeight="15.75" outlineLevelCol="7"/>
  <cols>
    <col min="1" max="1" width="45" style="156" customWidth="1"/>
    <col min="2" max="2" width="16.5" style="319" customWidth="1"/>
    <col min="3" max="3" width="39.25" style="319" customWidth="1"/>
    <col min="4" max="4" width="17.75" style="320" customWidth="1"/>
    <col min="5" max="5" width="4.25" style="156" hidden="1" customWidth="1"/>
    <col min="6" max="8" width="9" style="156" hidden="1" customWidth="1"/>
    <col min="9" max="16384" width="9" style="156"/>
  </cols>
  <sheetData>
    <row r="1" s="18" customFormat="1" ht="30" customHeight="1" spans="1:8">
      <c r="A1" s="321" t="s">
        <v>95</v>
      </c>
      <c r="B1" s="322"/>
      <c r="C1" s="322"/>
      <c r="D1" s="322"/>
      <c r="E1" s="322"/>
      <c r="F1" s="322"/>
      <c r="G1" s="322"/>
      <c r="H1" s="322"/>
    </row>
    <row r="2" s="317" customFormat="1" ht="18" customHeight="1" spans="1:8">
      <c r="A2" s="323" t="s">
        <v>1</v>
      </c>
      <c r="B2" s="323"/>
      <c r="C2" s="323"/>
      <c r="D2" s="323"/>
      <c r="E2" s="323"/>
      <c r="F2" s="323"/>
      <c r="G2" s="323"/>
      <c r="H2" s="323"/>
    </row>
    <row r="3" s="244" customFormat="1" ht="21" customHeight="1" spans="1:4">
      <c r="A3" s="133" t="s">
        <v>2</v>
      </c>
      <c r="B3" s="324" t="s">
        <v>3</v>
      </c>
      <c r="C3" s="133" t="s">
        <v>4</v>
      </c>
      <c r="D3" s="324" t="s">
        <v>3</v>
      </c>
    </row>
    <row r="4" s="318" customFormat="1" ht="21" customHeight="1" spans="1:8">
      <c r="A4" s="325" t="s">
        <v>5</v>
      </c>
      <c r="B4" s="326">
        <f>SUM(B5:B6)</f>
        <v>58088</v>
      </c>
      <c r="C4" s="325" t="s">
        <v>6</v>
      </c>
      <c r="D4" s="249">
        <f>'3一般公共预算支出表'!D5</f>
        <v>4327</v>
      </c>
      <c r="E4" s="156"/>
      <c r="F4" s="156"/>
      <c r="G4" s="156"/>
      <c r="H4" s="156"/>
    </row>
    <row r="5" s="244" customFormat="1" ht="21" customHeight="1" spans="1:8">
      <c r="A5" s="327" t="s">
        <v>7</v>
      </c>
      <c r="B5" s="328">
        <v>41479</v>
      </c>
      <c r="C5" s="325" t="s">
        <v>8</v>
      </c>
      <c r="D5" s="249">
        <f>SUM(D6:D16)</f>
        <v>309954.76</v>
      </c>
      <c r="E5" s="156"/>
      <c r="F5" s="156"/>
      <c r="G5" s="156"/>
      <c r="H5" s="156"/>
    </row>
    <row r="6" s="156" customFormat="1" ht="21" customHeight="1" spans="1:4">
      <c r="A6" s="327" t="s">
        <v>9</v>
      </c>
      <c r="B6" s="328">
        <v>16609</v>
      </c>
      <c r="C6" s="327" t="s">
        <v>10</v>
      </c>
      <c r="D6" s="252">
        <f>'3一般公共预算支出表'!D19</f>
        <v>110112</v>
      </c>
    </row>
    <row r="7" s="156" customFormat="1" ht="21" customHeight="1" spans="1:4">
      <c r="A7" s="325" t="s">
        <v>11</v>
      </c>
      <c r="B7" s="326">
        <f>B8+B20</f>
        <v>230326</v>
      </c>
      <c r="C7" s="327" t="s">
        <v>12</v>
      </c>
      <c r="D7" s="252">
        <f>'3一般公共预算支出表'!D20</f>
        <v>4417.6</v>
      </c>
    </row>
    <row r="8" s="156" customFormat="1" ht="21" customHeight="1" spans="1:4">
      <c r="A8" s="329" t="s">
        <v>13</v>
      </c>
      <c r="B8" s="326">
        <f>B9+B10</f>
        <v>121326</v>
      </c>
      <c r="C8" s="327" t="s">
        <v>14</v>
      </c>
      <c r="D8" s="252">
        <f>'3一般公共预算支出表'!D21</f>
        <v>6337</v>
      </c>
    </row>
    <row r="9" s="156" customFormat="1" ht="21" customHeight="1" spans="1:4">
      <c r="A9" s="158" t="s">
        <v>15</v>
      </c>
      <c r="B9" s="328">
        <f>'2一般公共预算收入表'!F7</f>
        <v>5480</v>
      </c>
      <c r="C9" s="327" t="s">
        <v>16</v>
      </c>
      <c r="D9" s="252">
        <v>36253.16</v>
      </c>
    </row>
    <row r="10" s="156" customFormat="1" ht="21" customHeight="1" spans="1:4">
      <c r="A10" s="158" t="s">
        <v>17</v>
      </c>
      <c r="B10" s="328">
        <f>SUM(B11:B19)</f>
        <v>115846</v>
      </c>
      <c r="C10" s="327" t="s">
        <v>18</v>
      </c>
      <c r="D10" s="252">
        <v>15693</v>
      </c>
    </row>
    <row r="11" s="164" customFormat="1" ht="21" customHeight="1" spans="1:8">
      <c r="A11" s="158" t="s">
        <v>19</v>
      </c>
      <c r="B11" s="328">
        <f>'2一般公共预算收入表'!F9</f>
        <v>54825</v>
      </c>
      <c r="C11" s="154" t="s">
        <v>20</v>
      </c>
      <c r="D11" s="252">
        <f>'3一般公共预算支出表'!D26</f>
        <v>10788</v>
      </c>
      <c r="E11" s="156"/>
      <c r="F11" s="156"/>
      <c r="G11" s="156"/>
      <c r="H11" s="156"/>
    </row>
    <row r="12" s="164" customFormat="1" ht="21" customHeight="1" spans="1:8">
      <c r="A12" s="158" t="s">
        <v>21</v>
      </c>
      <c r="B12" s="328">
        <f>'2一般公共预算收入表'!F10</f>
        <v>18263</v>
      </c>
      <c r="C12" s="154" t="s">
        <v>22</v>
      </c>
      <c r="D12" s="252">
        <f>'3一般公共预算支出表'!D27</f>
        <v>2006</v>
      </c>
      <c r="E12" s="156"/>
      <c r="F12" s="156"/>
      <c r="G12" s="156"/>
      <c r="H12" s="156"/>
    </row>
    <row r="13" s="164" customFormat="1" ht="21" customHeight="1" spans="1:8">
      <c r="A13" s="158" t="s">
        <v>23</v>
      </c>
      <c r="B13" s="328">
        <f>'2一般公共预算收入表'!F11</f>
        <v>5398</v>
      </c>
      <c r="C13" s="154" t="s">
        <v>24</v>
      </c>
      <c r="D13" s="252">
        <f>'3一般公共预算支出表'!D28</f>
        <v>3100</v>
      </c>
      <c r="E13" s="156"/>
      <c r="F13" s="156"/>
      <c r="G13" s="156"/>
      <c r="H13" s="156"/>
    </row>
    <row r="14" s="164" customFormat="1" ht="21" customHeight="1" spans="1:8">
      <c r="A14" s="158" t="s">
        <v>25</v>
      </c>
      <c r="B14" s="328">
        <f>'2一般公共预算收入表'!F12</f>
        <v>10852</v>
      </c>
      <c r="C14" s="154" t="s">
        <v>26</v>
      </c>
      <c r="D14" s="252">
        <f>'3一般公共预算支出表'!D29</f>
        <v>724</v>
      </c>
      <c r="E14" s="156"/>
      <c r="F14" s="156"/>
      <c r="G14" s="156"/>
      <c r="H14" s="156"/>
    </row>
    <row r="15" s="164" customFormat="1" ht="21" customHeight="1" spans="1:8">
      <c r="A15" s="158" t="s">
        <v>27</v>
      </c>
      <c r="B15" s="328">
        <f>'2一般公共预算收入表'!F13</f>
        <v>114</v>
      </c>
      <c r="C15" s="154" t="s">
        <v>28</v>
      </c>
      <c r="D15" s="252">
        <f>'3一般公共预算支出表'!D30</f>
        <v>11524</v>
      </c>
      <c r="E15" s="156"/>
      <c r="F15" s="156"/>
      <c r="G15" s="156"/>
      <c r="H15" s="156"/>
    </row>
    <row r="16" s="156" customFormat="1" ht="21" customHeight="1" spans="1:4">
      <c r="A16" s="158" t="s">
        <v>29</v>
      </c>
      <c r="B16" s="328">
        <f>'2一般公共预算收入表'!F14</f>
        <v>9535</v>
      </c>
      <c r="C16" s="330" t="s">
        <v>30</v>
      </c>
      <c r="D16" s="252">
        <f>'3一般公共预算支出表'!D31</f>
        <v>109000</v>
      </c>
    </row>
    <row r="17" s="156" customFormat="1" ht="21" customHeight="1" spans="1:4">
      <c r="A17" s="158" t="s">
        <v>31</v>
      </c>
      <c r="B17" s="328">
        <f>'2一般公共预算收入表'!F15</f>
        <v>8679</v>
      </c>
      <c r="C17" s="122"/>
      <c r="D17" s="256"/>
    </row>
    <row r="18" s="156" customFormat="1" ht="21" customHeight="1" spans="1:4">
      <c r="A18" s="158" t="s">
        <v>32</v>
      </c>
      <c r="B18" s="328">
        <f>'2一般公共预算收入表'!F16</f>
        <v>180</v>
      </c>
      <c r="C18" s="122"/>
      <c r="D18" s="256"/>
    </row>
    <row r="19" s="164" customFormat="1" ht="21" customHeight="1" spans="1:8">
      <c r="A19" s="158" t="s">
        <v>33</v>
      </c>
      <c r="B19" s="122">
        <f>'2一般公共预算收入表'!F17</f>
        <v>8000</v>
      </c>
      <c r="C19" s="154"/>
      <c r="D19" s="252"/>
      <c r="E19" s="156"/>
      <c r="F19" s="156"/>
      <c r="G19" s="156"/>
      <c r="H19" s="156"/>
    </row>
    <row r="20" s="164" customFormat="1" ht="21" customHeight="1" spans="1:8">
      <c r="A20" s="329" t="s">
        <v>34</v>
      </c>
      <c r="B20" s="331">
        <f>SUM(B21:B22)</f>
        <v>109000</v>
      </c>
      <c r="C20" s="154"/>
      <c r="D20" s="252"/>
      <c r="E20" s="156"/>
      <c r="F20" s="156"/>
      <c r="G20" s="156"/>
      <c r="H20" s="156"/>
    </row>
    <row r="21" s="156" customFormat="1" ht="21" customHeight="1" spans="1:4">
      <c r="A21" s="158" t="s">
        <v>35</v>
      </c>
      <c r="B21" s="332">
        <f>'2一般公共预算收入表'!F18</f>
        <v>90000</v>
      </c>
      <c r="C21" s="154"/>
      <c r="D21" s="252"/>
    </row>
    <row r="22" s="156" customFormat="1" ht="21" customHeight="1" spans="1:4">
      <c r="A22" s="158" t="s">
        <v>36</v>
      </c>
      <c r="B22" s="332">
        <f>'2一般公共预算收入表'!F19</f>
        <v>19000</v>
      </c>
      <c r="C22" s="154"/>
      <c r="D22" s="252"/>
    </row>
    <row r="23" s="156" customFormat="1" ht="21" customHeight="1" spans="1:4">
      <c r="A23" s="329" t="s">
        <v>37</v>
      </c>
      <c r="B23" s="333">
        <f>'2一般公共预算收入表'!F20</f>
        <v>25868</v>
      </c>
      <c r="C23" s="154"/>
      <c r="D23" s="252"/>
    </row>
    <row r="24" s="244" customFormat="1" ht="21" customHeight="1" spans="1:4">
      <c r="A24" s="247" t="s">
        <v>38</v>
      </c>
      <c r="B24" s="326">
        <f>B4+B7+B23</f>
        <v>314282</v>
      </c>
      <c r="C24" s="247" t="s">
        <v>39</v>
      </c>
      <c r="D24" s="326">
        <f>D4+D5</f>
        <v>314281.76</v>
      </c>
    </row>
    <row r="25" s="156" customFormat="1" spans="2:4">
      <c r="B25" s="319"/>
      <c r="C25" s="319"/>
      <c r="D25" s="320"/>
    </row>
    <row r="26" s="156" customFormat="1" spans="2:4">
      <c r="B26" s="319"/>
      <c r="C26" s="319"/>
      <c r="D26" s="320"/>
    </row>
    <row r="27" s="156" customFormat="1" spans="2:4">
      <c r="B27" s="319"/>
      <c r="C27" s="319"/>
      <c r="D27" s="320"/>
    </row>
    <row r="28" s="244" customFormat="1" spans="1:8">
      <c r="A28" s="156"/>
      <c r="B28" s="319"/>
      <c r="C28" s="319"/>
      <c r="D28" s="320"/>
      <c r="E28" s="156"/>
      <c r="F28" s="156"/>
      <c r="G28" s="156"/>
      <c r="H28" s="156"/>
    </row>
    <row r="29" s="156" customFormat="1" spans="2:4">
      <c r="B29" s="319"/>
      <c r="C29" s="319"/>
      <c r="D29" s="320"/>
    </row>
    <row r="30" s="156" customFormat="1" spans="2:4">
      <c r="B30" s="319"/>
      <c r="C30" s="319"/>
      <c r="D30" s="320"/>
    </row>
    <row r="31" s="156" customFormat="1" spans="2:4">
      <c r="B31" s="319"/>
      <c r="C31" s="319"/>
      <c r="D31" s="320"/>
    </row>
    <row r="32" s="156" customFormat="1" spans="2:4">
      <c r="B32" s="319"/>
      <c r="C32" s="319"/>
      <c r="D32" s="320"/>
    </row>
    <row r="33" s="156" customFormat="1" spans="2:4">
      <c r="B33" s="319"/>
      <c r="C33" s="319"/>
      <c r="D33" s="320"/>
    </row>
    <row r="34" s="244" customFormat="1" spans="1:8">
      <c r="A34" s="156"/>
      <c r="B34" s="319"/>
      <c r="C34" s="319"/>
      <c r="D34" s="320"/>
      <c r="E34" s="156"/>
      <c r="F34" s="156"/>
      <c r="G34" s="156"/>
      <c r="H34" s="156"/>
    </row>
    <row r="35" s="244" customFormat="1" spans="1:8">
      <c r="A35" s="156"/>
      <c r="B35" s="319"/>
      <c r="C35" s="319"/>
      <c r="D35" s="320"/>
      <c r="E35" s="156"/>
      <c r="F35" s="156"/>
      <c r="G35" s="156"/>
      <c r="H35" s="156"/>
    </row>
    <row r="36" s="244" customFormat="1" spans="1:8">
      <c r="A36" s="156"/>
      <c r="B36" s="319"/>
      <c r="C36" s="319"/>
      <c r="D36" s="320"/>
      <c r="E36" s="156"/>
      <c r="F36" s="156"/>
      <c r="G36" s="156"/>
      <c r="H36" s="156"/>
    </row>
    <row r="37" s="18" customFormat="1" spans="1:8">
      <c r="A37" s="156"/>
      <c r="B37" s="319"/>
      <c r="C37" s="319"/>
      <c r="D37" s="320"/>
      <c r="E37" s="156"/>
      <c r="F37" s="156"/>
      <c r="G37" s="156"/>
      <c r="H37" s="156"/>
    </row>
    <row r="38" s="18" customFormat="1" spans="1:8">
      <c r="A38" s="156"/>
      <c r="B38" s="319"/>
      <c r="C38" s="319"/>
      <c r="D38" s="320"/>
      <c r="E38" s="156"/>
      <c r="F38" s="156"/>
      <c r="G38" s="156"/>
      <c r="H38" s="156"/>
    </row>
    <row r="39" s="18" customFormat="1" spans="1:8">
      <c r="A39" s="156"/>
      <c r="B39" s="319"/>
      <c r="C39" s="319"/>
      <c r="D39" s="320"/>
      <c r="E39" s="156"/>
      <c r="F39" s="156"/>
      <c r="G39" s="156"/>
      <c r="H39" s="156"/>
    </row>
    <row r="40" s="18" customFormat="1" spans="1:8">
      <c r="A40" s="156"/>
      <c r="B40" s="319"/>
      <c r="C40" s="319"/>
      <c r="D40" s="320"/>
      <c r="E40" s="156"/>
      <c r="F40" s="156"/>
      <c r="G40" s="156"/>
      <c r="H40" s="156"/>
    </row>
    <row r="41" s="18" customFormat="1" spans="1:8">
      <c r="A41" s="156"/>
      <c r="B41" s="319"/>
      <c r="C41" s="319"/>
      <c r="D41" s="320"/>
      <c r="E41" s="156"/>
      <c r="F41" s="156"/>
      <c r="G41" s="156"/>
      <c r="H41" s="156"/>
    </row>
    <row r="42" s="18" customFormat="1" spans="1:8">
      <c r="A42" s="156"/>
      <c r="B42" s="319"/>
      <c r="C42" s="319"/>
      <c r="D42" s="320"/>
      <c r="E42" s="156"/>
      <c r="F42" s="156"/>
      <c r="G42" s="156"/>
      <c r="H42" s="156"/>
    </row>
    <row r="43" s="18" customFormat="1" spans="1:8">
      <c r="A43" s="156"/>
      <c r="B43" s="319"/>
      <c r="C43" s="319"/>
      <c r="D43" s="320"/>
      <c r="E43" s="156"/>
      <c r="F43" s="156"/>
      <c r="G43" s="156"/>
      <c r="H43" s="156"/>
    </row>
    <row r="44" s="18" customFormat="1" spans="1:8">
      <c r="A44" s="156"/>
      <c r="B44" s="319"/>
      <c r="C44" s="319"/>
      <c r="D44" s="320"/>
      <c r="E44" s="156"/>
      <c r="F44" s="156"/>
      <c r="G44" s="156"/>
      <c r="H44" s="156"/>
    </row>
    <row r="45" s="18" customFormat="1" spans="1:8">
      <c r="A45" s="156"/>
      <c r="B45" s="319"/>
      <c r="C45" s="319"/>
      <c r="D45" s="320"/>
      <c r="E45" s="156"/>
      <c r="F45" s="156"/>
      <c r="G45" s="156"/>
      <c r="H45" s="156"/>
    </row>
    <row r="46" s="18" customFormat="1" spans="1:8">
      <c r="A46" s="156"/>
      <c r="B46" s="319"/>
      <c r="C46" s="319"/>
      <c r="D46" s="320"/>
      <c r="E46" s="156"/>
      <c r="F46" s="156"/>
      <c r="G46" s="156"/>
      <c r="H46" s="156"/>
    </row>
    <row r="47" s="18" customFormat="1" spans="1:8">
      <c r="A47" s="156"/>
      <c r="B47" s="319"/>
      <c r="C47" s="319"/>
      <c r="D47" s="320"/>
      <c r="E47" s="156"/>
      <c r="F47" s="156"/>
      <c r="G47" s="156"/>
      <c r="H47" s="156"/>
    </row>
    <row r="48" s="18" customFormat="1" spans="1:8">
      <c r="A48" s="156"/>
      <c r="B48" s="319"/>
      <c r="C48" s="319"/>
      <c r="D48" s="320"/>
      <c r="E48" s="156"/>
      <c r="F48" s="156"/>
      <c r="G48" s="156"/>
      <c r="H48" s="156"/>
    </row>
    <row r="49" s="18" customFormat="1" spans="1:8">
      <c r="A49" s="156"/>
      <c r="B49" s="319"/>
      <c r="C49" s="319"/>
      <c r="D49" s="320"/>
      <c r="E49" s="156"/>
      <c r="F49" s="156"/>
      <c r="G49" s="156"/>
      <c r="H49" s="156"/>
    </row>
    <row r="50" s="18" customFormat="1" spans="1:8">
      <c r="A50" s="156"/>
      <c r="B50" s="319"/>
      <c r="C50" s="319"/>
      <c r="D50" s="320"/>
      <c r="E50" s="156"/>
      <c r="F50" s="156"/>
      <c r="G50" s="156"/>
      <c r="H50" s="156"/>
    </row>
    <row r="51" s="18" customFormat="1" spans="1:8">
      <c r="A51" s="156"/>
      <c r="B51" s="319"/>
      <c r="C51" s="319"/>
      <c r="D51" s="320"/>
      <c r="E51" s="156"/>
      <c r="F51" s="156"/>
      <c r="G51" s="156"/>
      <c r="H51" s="156"/>
    </row>
    <row r="52" s="18" customFormat="1" spans="1:8">
      <c r="A52" s="156"/>
      <c r="B52" s="319"/>
      <c r="C52" s="319"/>
      <c r="D52" s="320"/>
      <c r="E52" s="156"/>
      <c r="F52" s="156"/>
      <c r="G52" s="156"/>
      <c r="H52" s="156"/>
    </row>
    <row r="53" s="18" customFormat="1" spans="1:8">
      <c r="A53" s="156"/>
      <c r="B53" s="319"/>
      <c r="C53" s="319"/>
      <c r="D53" s="320"/>
      <c r="E53" s="156"/>
      <c r="F53" s="156"/>
      <c r="G53" s="156"/>
      <c r="H53" s="156"/>
    </row>
    <row r="54" s="18" customFormat="1" spans="1:8">
      <c r="A54" s="156"/>
      <c r="B54" s="319"/>
      <c r="C54" s="319"/>
      <c r="D54" s="320"/>
      <c r="E54" s="156"/>
      <c r="F54" s="156"/>
      <c r="G54" s="156"/>
      <c r="H54" s="156"/>
    </row>
    <row r="55" s="18" customFormat="1" spans="1:8">
      <c r="A55" s="156"/>
      <c r="B55" s="319"/>
      <c r="C55" s="319"/>
      <c r="D55" s="320"/>
      <c r="E55" s="156"/>
      <c r="F55" s="156"/>
      <c r="G55" s="156"/>
      <c r="H55" s="156"/>
    </row>
    <row r="56" s="18" customFormat="1" spans="1:8">
      <c r="A56" s="156"/>
      <c r="B56" s="319"/>
      <c r="C56" s="319"/>
      <c r="D56" s="320"/>
      <c r="E56" s="156"/>
      <c r="F56" s="156"/>
      <c r="G56" s="156"/>
      <c r="H56" s="156"/>
    </row>
    <row r="57" s="18" customFormat="1" spans="1:8">
      <c r="A57" s="156"/>
      <c r="B57" s="319"/>
      <c r="C57" s="319"/>
      <c r="D57" s="320"/>
      <c r="E57" s="156"/>
      <c r="F57" s="156"/>
      <c r="G57" s="156"/>
      <c r="H57" s="156"/>
    </row>
    <row r="58" s="18" customFormat="1" spans="1:8">
      <c r="A58" s="156"/>
      <c r="B58" s="319"/>
      <c r="C58" s="319"/>
      <c r="D58" s="320"/>
      <c r="E58" s="156"/>
      <c r="F58" s="156"/>
      <c r="G58" s="156"/>
      <c r="H58" s="156"/>
    </row>
    <row r="59" s="18" customFormat="1" spans="1:8">
      <c r="A59" s="156"/>
      <c r="B59" s="319"/>
      <c r="C59" s="319"/>
      <c r="D59" s="320"/>
      <c r="E59" s="156"/>
      <c r="F59" s="156"/>
      <c r="G59" s="156"/>
      <c r="H59" s="156"/>
    </row>
    <row r="60" s="18" customFormat="1" spans="1:8">
      <c r="A60" s="156"/>
      <c r="B60" s="319"/>
      <c r="C60" s="319"/>
      <c r="D60" s="320"/>
      <c r="E60" s="156"/>
      <c r="F60" s="156"/>
      <c r="G60" s="156"/>
      <c r="H60" s="156"/>
    </row>
    <row r="61" s="18" customFormat="1" spans="1:8">
      <c r="A61" s="156"/>
      <c r="B61" s="319"/>
      <c r="C61" s="319"/>
      <c r="D61" s="320"/>
      <c r="E61" s="156"/>
      <c r="F61" s="156"/>
      <c r="G61" s="156"/>
      <c r="H61" s="156"/>
    </row>
    <row r="62" s="18" customFormat="1" spans="1:8">
      <c r="A62" s="156"/>
      <c r="B62" s="319"/>
      <c r="C62" s="319"/>
      <c r="D62" s="320"/>
      <c r="E62" s="156"/>
      <c r="F62" s="156"/>
      <c r="G62" s="156"/>
      <c r="H62" s="156"/>
    </row>
    <row r="63" s="18" customFormat="1" spans="1:8">
      <c r="A63" s="156"/>
      <c r="B63" s="319"/>
      <c r="C63" s="319"/>
      <c r="D63" s="320"/>
      <c r="E63" s="156"/>
      <c r="F63" s="156"/>
      <c r="G63" s="156"/>
      <c r="H63" s="156"/>
    </row>
    <row r="64" s="18" customFormat="1" spans="1:8">
      <c r="A64" s="156"/>
      <c r="B64" s="319"/>
      <c r="C64" s="319"/>
      <c r="D64" s="320"/>
      <c r="E64" s="156"/>
      <c r="F64" s="156"/>
      <c r="G64" s="156"/>
      <c r="H64" s="156"/>
    </row>
    <row r="65" s="18" customFormat="1" spans="1:8">
      <c r="A65" s="156"/>
      <c r="B65" s="319"/>
      <c r="C65" s="319"/>
      <c r="D65" s="320"/>
      <c r="E65" s="156"/>
      <c r="F65" s="156"/>
      <c r="G65" s="156"/>
      <c r="H65" s="156"/>
    </row>
    <row r="66" s="18" customFormat="1" spans="1:8">
      <c r="A66" s="156"/>
      <c r="B66" s="319"/>
      <c r="C66" s="319"/>
      <c r="D66" s="320"/>
      <c r="E66" s="156"/>
      <c r="F66" s="156"/>
      <c r="G66" s="156"/>
      <c r="H66" s="156"/>
    </row>
    <row r="67" s="18" customFormat="1" spans="1:8">
      <c r="A67" s="156"/>
      <c r="B67" s="319"/>
      <c r="C67" s="319"/>
      <c r="D67" s="320"/>
      <c r="E67" s="156"/>
      <c r="F67" s="156"/>
      <c r="G67" s="156"/>
      <c r="H67" s="156"/>
    </row>
    <row r="68" s="18" customFormat="1" spans="1:8">
      <c r="A68" s="156"/>
      <c r="B68" s="319"/>
      <c r="C68" s="319"/>
      <c r="D68" s="320"/>
      <c r="E68" s="156"/>
      <c r="F68" s="156"/>
      <c r="G68" s="156"/>
      <c r="H68" s="156"/>
    </row>
    <row r="69" s="18" customFormat="1" spans="1:8">
      <c r="A69" s="156"/>
      <c r="B69" s="319"/>
      <c r="C69" s="319"/>
      <c r="D69" s="320"/>
      <c r="E69" s="156"/>
      <c r="F69" s="156"/>
      <c r="G69" s="156"/>
      <c r="H69" s="156"/>
    </row>
    <row r="70" s="18" customFormat="1" spans="1:8">
      <c r="A70" s="156"/>
      <c r="B70" s="319"/>
      <c r="C70" s="319"/>
      <c r="D70" s="320"/>
      <c r="E70" s="156"/>
      <c r="F70" s="156"/>
      <c r="G70" s="156"/>
      <c r="H70" s="156"/>
    </row>
    <row r="71" s="18" customFormat="1" spans="1:8">
      <c r="A71" s="156"/>
      <c r="B71" s="319"/>
      <c r="C71" s="319"/>
      <c r="D71" s="320"/>
      <c r="E71" s="156"/>
      <c r="F71" s="156"/>
      <c r="G71" s="156"/>
      <c r="H71" s="156"/>
    </row>
    <row r="72" s="18" customFormat="1" spans="1:8">
      <c r="A72" s="156"/>
      <c r="B72" s="319"/>
      <c r="C72" s="319"/>
      <c r="D72" s="320"/>
      <c r="E72" s="156"/>
      <c r="F72" s="156"/>
      <c r="G72" s="156"/>
      <c r="H72" s="156"/>
    </row>
    <row r="73" s="18" customFormat="1" spans="1:8">
      <c r="A73" s="156"/>
      <c r="B73" s="319"/>
      <c r="C73" s="319"/>
      <c r="D73" s="320"/>
      <c r="E73" s="156"/>
      <c r="F73" s="156"/>
      <c r="G73" s="156"/>
      <c r="H73" s="156"/>
    </row>
    <row r="74" s="18" customFormat="1" spans="1:8">
      <c r="A74" s="156"/>
      <c r="B74" s="319"/>
      <c r="C74" s="319"/>
      <c r="D74" s="320"/>
      <c r="E74" s="156"/>
      <c r="F74" s="156"/>
      <c r="G74" s="156"/>
      <c r="H74" s="156"/>
    </row>
    <row r="75" s="18" customFormat="1" spans="1:8">
      <c r="A75" s="156"/>
      <c r="B75" s="319"/>
      <c r="C75" s="319"/>
      <c r="D75" s="320"/>
      <c r="E75" s="156"/>
      <c r="F75" s="156"/>
      <c r="G75" s="156"/>
      <c r="H75" s="156"/>
    </row>
    <row r="76" s="18" customFormat="1" spans="1:8">
      <c r="A76" s="156"/>
      <c r="B76" s="319"/>
      <c r="C76" s="319"/>
      <c r="D76" s="320"/>
      <c r="E76" s="156"/>
      <c r="F76" s="156"/>
      <c r="G76" s="156"/>
      <c r="H76" s="156"/>
    </row>
    <row r="77" s="18" customFormat="1" spans="1:8">
      <c r="A77" s="156"/>
      <c r="B77" s="319"/>
      <c r="C77" s="319"/>
      <c r="D77" s="320"/>
      <c r="E77" s="156"/>
      <c r="F77" s="156"/>
      <c r="G77" s="156"/>
      <c r="H77" s="156"/>
    </row>
    <row r="78" s="18" customFormat="1" spans="1:8">
      <c r="A78" s="156"/>
      <c r="B78" s="319"/>
      <c r="C78" s="319"/>
      <c r="D78" s="320"/>
      <c r="E78" s="156"/>
      <c r="F78" s="156"/>
      <c r="G78" s="156"/>
      <c r="H78" s="156"/>
    </row>
    <row r="79" s="18" customFormat="1" spans="1:8">
      <c r="A79" s="156"/>
      <c r="B79" s="319"/>
      <c r="C79" s="319"/>
      <c r="D79" s="320"/>
      <c r="E79" s="156"/>
      <c r="F79" s="156"/>
      <c r="G79" s="156"/>
      <c r="H79" s="156"/>
    </row>
    <row r="80" s="18" customFormat="1" spans="1:8">
      <c r="A80" s="156"/>
      <c r="B80" s="319"/>
      <c r="C80" s="319"/>
      <c r="D80" s="320"/>
      <c r="E80" s="156"/>
      <c r="F80" s="156"/>
      <c r="G80" s="156"/>
      <c r="H80" s="156"/>
    </row>
    <row r="81" s="18" customFormat="1" spans="1:8">
      <c r="A81" s="156"/>
      <c r="B81" s="319"/>
      <c r="C81" s="319"/>
      <c r="D81" s="320"/>
      <c r="E81" s="156"/>
      <c r="F81" s="156"/>
      <c r="G81" s="156"/>
      <c r="H81" s="156"/>
    </row>
    <row r="82" s="18" customFormat="1" spans="1:8">
      <c r="A82" s="156"/>
      <c r="B82" s="319"/>
      <c r="C82" s="319"/>
      <c r="D82" s="320"/>
      <c r="E82" s="156"/>
      <c r="F82" s="156"/>
      <c r="G82" s="156"/>
      <c r="H82" s="156"/>
    </row>
    <row r="83" s="18" customFormat="1" spans="1:8">
      <c r="A83" s="156"/>
      <c r="B83" s="319"/>
      <c r="C83" s="319"/>
      <c r="D83" s="320"/>
      <c r="E83" s="156"/>
      <c r="F83" s="156"/>
      <c r="G83" s="156"/>
      <c r="H83" s="156"/>
    </row>
    <row r="84" s="18" customFormat="1" spans="1:8">
      <c r="A84" s="156"/>
      <c r="B84" s="319"/>
      <c r="C84" s="319"/>
      <c r="D84" s="320"/>
      <c r="E84" s="156"/>
      <c r="F84" s="156"/>
      <c r="G84" s="156"/>
      <c r="H84" s="156"/>
    </row>
    <row r="85" s="18" customFormat="1" spans="1:8">
      <c r="A85" s="156"/>
      <c r="B85" s="319"/>
      <c r="C85" s="319"/>
      <c r="D85" s="320"/>
      <c r="E85" s="156"/>
      <c r="F85" s="156"/>
      <c r="G85" s="156"/>
      <c r="H85" s="156"/>
    </row>
    <row r="86" s="18" customFormat="1" spans="1:8">
      <c r="A86" s="156"/>
      <c r="B86" s="319"/>
      <c r="C86" s="319"/>
      <c r="D86" s="320"/>
      <c r="E86" s="156"/>
      <c r="F86" s="156"/>
      <c r="G86" s="156"/>
      <c r="H86" s="156"/>
    </row>
    <row r="87" s="18" customFormat="1" spans="1:8">
      <c r="A87" s="156"/>
      <c r="B87" s="319"/>
      <c r="C87" s="319"/>
      <c r="D87" s="320"/>
      <c r="E87" s="156"/>
      <c r="F87" s="156"/>
      <c r="G87" s="156"/>
      <c r="H87" s="156"/>
    </row>
    <row r="88" s="18" customFormat="1" spans="1:8">
      <c r="A88" s="156"/>
      <c r="B88" s="319"/>
      <c r="C88" s="319"/>
      <c r="D88" s="320"/>
      <c r="E88" s="156"/>
      <c r="F88" s="156"/>
      <c r="G88" s="156"/>
      <c r="H88" s="156"/>
    </row>
    <row r="89" s="18" customFormat="1" spans="1:8">
      <c r="A89" s="156"/>
      <c r="B89" s="319"/>
      <c r="C89" s="319"/>
      <c r="D89" s="320"/>
      <c r="E89" s="156"/>
      <c r="F89" s="156"/>
      <c r="G89" s="156"/>
      <c r="H89" s="156"/>
    </row>
    <row r="90" s="18" customFormat="1" spans="1:8">
      <c r="A90" s="156"/>
      <c r="B90" s="319"/>
      <c r="C90" s="319"/>
      <c r="D90" s="320"/>
      <c r="E90" s="156"/>
      <c r="F90" s="156"/>
      <c r="G90" s="156"/>
      <c r="H90" s="156"/>
    </row>
    <row r="91" s="18" customFormat="1" spans="1:8">
      <c r="A91" s="156"/>
      <c r="B91" s="319"/>
      <c r="C91" s="319"/>
      <c r="D91" s="320"/>
      <c r="E91" s="156"/>
      <c r="F91" s="156"/>
      <c r="G91" s="156"/>
      <c r="H91" s="156"/>
    </row>
    <row r="92" s="18" customFormat="1" spans="1:8">
      <c r="A92" s="156"/>
      <c r="B92" s="319"/>
      <c r="C92" s="319"/>
      <c r="D92" s="320"/>
      <c r="E92" s="156"/>
      <c r="F92" s="156"/>
      <c r="G92" s="156"/>
      <c r="H92" s="156"/>
    </row>
    <row r="93" s="18" customFormat="1" spans="1:8">
      <c r="A93" s="156"/>
      <c r="B93" s="319"/>
      <c r="C93" s="319"/>
      <c r="D93" s="320"/>
      <c r="E93" s="156"/>
      <c r="F93" s="156"/>
      <c r="G93" s="156"/>
      <c r="H93" s="156"/>
    </row>
    <row r="94" s="18" customFormat="1" spans="1:8">
      <c r="A94" s="156"/>
      <c r="B94" s="319"/>
      <c r="C94" s="319"/>
      <c r="D94" s="320"/>
      <c r="E94" s="156"/>
      <c r="F94" s="156"/>
      <c r="G94" s="156"/>
      <c r="H94" s="156"/>
    </row>
    <row r="95" s="18" customFormat="1" spans="1:8">
      <c r="A95" s="156"/>
      <c r="B95" s="319"/>
      <c r="C95" s="319"/>
      <c r="D95" s="320"/>
      <c r="E95" s="156"/>
      <c r="F95" s="156"/>
      <c r="G95" s="156"/>
      <c r="H95" s="156"/>
    </row>
    <row r="96" s="18" customFormat="1" spans="1:8">
      <c r="A96" s="156"/>
      <c r="B96" s="319"/>
      <c r="C96" s="319"/>
      <c r="D96" s="320"/>
      <c r="E96" s="156"/>
      <c r="F96" s="156"/>
      <c r="G96" s="156"/>
      <c r="H96" s="156"/>
    </row>
    <row r="97" s="18" customFormat="1" spans="1:8">
      <c r="A97" s="156"/>
      <c r="B97" s="319"/>
      <c r="C97" s="319"/>
      <c r="D97" s="320"/>
      <c r="E97" s="156"/>
      <c r="F97" s="156"/>
      <c r="G97" s="156"/>
      <c r="H97" s="156"/>
    </row>
    <row r="98" s="18" customFormat="1" spans="1:8">
      <c r="A98" s="156"/>
      <c r="B98" s="319"/>
      <c r="C98" s="319"/>
      <c r="D98" s="320"/>
      <c r="E98" s="156"/>
      <c r="F98" s="156"/>
      <c r="G98" s="156"/>
      <c r="H98" s="156"/>
    </row>
    <row r="99" s="18" customFormat="1" spans="1:8">
      <c r="A99" s="156"/>
      <c r="B99" s="319"/>
      <c r="C99" s="319"/>
      <c r="D99" s="320"/>
      <c r="E99" s="156"/>
      <c r="F99" s="156"/>
      <c r="G99" s="156"/>
      <c r="H99" s="156"/>
    </row>
    <row r="100" s="18" customFormat="1" spans="1:8">
      <c r="A100" s="156"/>
      <c r="B100" s="319"/>
      <c r="C100" s="319"/>
      <c r="D100" s="320"/>
      <c r="E100" s="156"/>
      <c r="F100" s="156"/>
      <c r="G100" s="156"/>
      <c r="H100" s="156"/>
    </row>
    <row r="101" s="18" customFormat="1" spans="1:8">
      <c r="A101" s="156"/>
      <c r="B101" s="319"/>
      <c r="C101" s="319"/>
      <c r="D101" s="320"/>
      <c r="E101" s="156"/>
      <c r="F101" s="156"/>
      <c r="G101" s="156"/>
      <c r="H101" s="156"/>
    </row>
  </sheetData>
  <mergeCells count="2">
    <mergeCell ref="A1:H1"/>
    <mergeCell ref="A2:H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58"/>
  <sheetViews>
    <sheetView zoomScale="85" zoomScaleNormal="85" topLeftCell="A1230" workbookViewId="0">
      <selection activeCell="G1259" sqref="G1259"/>
    </sheetView>
  </sheetViews>
  <sheetFormatPr defaultColWidth="9" defaultRowHeight="14.25" outlineLevelCol="6"/>
  <cols>
    <col min="1" max="1" width="19.875" style="272" customWidth="1"/>
    <col min="2" max="2" width="40.8" style="273" customWidth="1"/>
    <col min="3" max="3" width="21.4083333333333" style="274" customWidth="1"/>
    <col min="4" max="4" width="16.1" style="273" customWidth="1"/>
    <col min="5" max="5" width="9.625" style="272" customWidth="1"/>
    <col min="6" max="7" width="10.5" style="272" customWidth="1"/>
    <col min="8" max="8" width="10.5" style="273" customWidth="1"/>
    <col min="9" max="9" width="9.5" style="273" customWidth="1"/>
    <col min="10" max="16384" width="9" style="273"/>
  </cols>
  <sheetData>
    <row r="1" ht="20.25" spans="1:5">
      <c r="A1" s="275" t="s">
        <v>96</v>
      </c>
      <c r="B1" s="275"/>
      <c r="C1" s="275"/>
      <c r="D1" s="275"/>
      <c r="E1" s="275"/>
    </row>
    <row r="2" spans="3:5">
      <c r="C2" s="272"/>
      <c r="D2" s="276"/>
      <c r="E2" s="295" t="s">
        <v>1</v>
      </c>
    </row>
    <row r="3" spans="1:5">
      <c r="A3" s="277" t="s">
        <v>97</v>
      </c>
      <c r="B3" s="278" t="s">
        <v>98</v>
      </c>
      <c r="C3" s="279" t="s">
        <v>99</v>
      </c>
      <c r="D3" s="280" t="s">
        <v>100</v>
      </c>
      <c r="E3" s="277" t="s">
        <v>50</v>
      </c>
    </row>
    <row r="4" s="271" customFormat="1" ht="15.75" spans="1:7">
      <c r="A4" s="281">
        <v>201</v>
      </c>
      <c r="B4" s="282" t="s">
        <v>101</v>
      </c>
      <c r="C4" s="283">
        <f>SUM(C5,C17,C26,C37,C48,C59,C70,C78,C87,C100,C109,C120,C132,C139,C147,C153,C160,C167,C174,C181,C188,C196,C202,C208,C215,C230)</f>
        <v>26176</v>
      </c>
      <c r="D4" s="284">
        <f>SUM(D5,D17,D26,D37,D48,D59,D70,D78,D87,D100,D109,D120,D132,D139,D147,D153,D160,D167,D174,D181,D188,D196,D202,D208,D215,D230)</f>
        <v>30464</v>
      </c>
      <c r="E4" s="296"/>
      <c r="F4" s="297"/>
      <c r="G4" s="297"/>
    </row>
    <row r="5" ht="15.75" spans="1:5">
      <c r="A5" s="285">
        <v>20101</v>
      </c>
      <c r="B5" s="286" t="s">
        <v>102</v>
      </c>
      <c r="C5" s="287">
        <f>SUM(C6:C16)</f>
        <v>715</v>
      </c>
      <c r="D5" s="288">
        <f>SUM(D6:D16)</f>
        <v>512</v>
      </c>
      <c r="E5" s="298"/>
    </row>
    <row r="6" ht="15.75" spans="1:5">
      <c r="A6" s="285">
        <v>2010101</v>
      </c>
      <c r="B6" s="289" t="s">
        <v>103</v>
      </c>
      <c r="C6" s="287">
        <v>375</v>
      </c>
      <c r="D6" s="288">
        <v>512</v>
      </c>
      <c r="E6" s="298"/>
    </row>
    <row r="7" ht="15.75" spans="1:5">
      <c r="A7" s="285">
        <v>2010102</v>
      </c>
      <c r="B7" s="289" t="s">
        <v>104</v>
      </c>
      <c r="C7" s="287">
        <v>28</v>
      </c>
      <c r="D7" s="288"/>
      <c r="E7" s="298"/>
    </row>
    <row r="8" ht="15.75" spans="1:5">
      <c r="A8" s="285">
        <v>2010103</v>
      </c>
      <c r="B8" s="290" t="s">
        <v>105</v>
      </c>
      <c r="C8" s="287">
        <v>287</v>
      </c>
      <c r="D8" s="288"/>
      <c r="E8" s="298"/>
    </row>
    <row r="9" ht="15.75" spans="1:5">
      <c r="A9" s="285">
        <v>2010104</v>
      </c>
      <c r="B9" s="290" t="s">
        <v>106</v>
      </c>
      <c r="C9" s="287"/>
      <c r="D9" s="288"/>
      <c r="E9" s="298"/>
    </row>
    <row r="10" ht="15.75" spans="1:5">
      <c r="A10" s="285">
        <v>2010105</v>
      </c>
      <c r="B10" s="290" t="s">
        <v>107</v>
      </c>
      <c r="C10" s="287"/>
      <c r="D10" s="288"/>
      <c r="E10" s="298"/>
    </row>
    <row r="11" ht="15.75" spans="1:5">
      <c r="A11" s="285">
        <v>2010106</v>
      </c>
      <c r="B11" s="291" t="s">
        <v>108</v>
      </c>
      <c r="C11" s="287"/>
      <c r="D11" s="288"/>
      <c r="E11" s="298"/>
    </row>
    <row r="12" ht="15.75" spans="1:5">
      <c r="A12" s="285">
        <v>2010107</v>
      </c>
      <c r="B12" s="291" t="s">
        <v>109</v>
      </c>
      <c r="C12" s="287"/>
      <c r="D12" s="288"/>
      <c r="E12" s="298"/>
    </row>
    <row r="13" ht="15.75" spans="1:5">
      <c r="A13" s="285">
        <v>2010108</v>
      </c>
      <c r="B13" s="291" t="s">
        <v>110</v>
      </c>
      <c r="C13" s="287"/>
      <c r="D13" s="288"/>
      <c r="E13" s="298"/>
    </row>
    <row r="14" ht="15.75" spans="1:5">
      <c r="A14" s="285">
        <v>2010109</v>
      </c>
      <c r="B14" s="291" t="s">
        <v>111</v>
      </c>
      <c r="C14" s="287"/>
      <c r="D14" s="288"/>
      <c r="E14" s="298"/>
    </row>
    <row r="15" ht="15.75" spans="1:5">
      <c r="A15" s="285">
        <v>2010150</v>
      </c>
      <c r="B15" s="291" t="s">
        <v>112</v>
      </c>
      <c r="C15" s="287"/>
      <c r="D15" s="288"/>
      <c r="E15" s="298"/>
    </row>
    <row r="16" ht="15.75" spans="1:5">
      <c r="A16" s="285">
        <v>2010199</v>
      </c>
      <c r="B16" s="291" t="s">
        <v>113</v>
      </c>
      <c r="C16" s="287">
        <v>25</v>
      </c>
      <c r="D16" s="288"/>
      <c r="E16" s="298"/>
    </row>
    <row r="17" ht="15.75" spans="1:5">
      <c r="A17" s="285">
        <v>20102</v>
      </c>
      <c r="B17" s="286" t="s">
        <v>114</v>
      </c>
      <c r="C17" s="287">
        <f>SUM(C18:C25)</f>
        <v>370</v>
      </c>
      <c r="D17" s="288">
        <f>SUM(D18:D25)</f>
        <v>353</v>
      </c>
      <c r="E17" s="298"/>
    </row>
    <row r="18" ht="15.75" spans="1:5">
      <c r="A18" s="285">
        <v>2010101</v>
      </c>
      <c r="B18" s="289" t="s">
        <v>103</v>
      </c>
      <c r="C18" s="287">
        <v>300</v>
      </c>
      <c r="D18" s="288">
        <v>353</v>
      </c>
      <c r="E18" s="298"/>
    </row>
    <row r="19" ht="15.75" spans="1:5">
      <c r="A19" s="285">
        <v>2010102</v>
      </c>
      <c r="B19" s="289" t="s">
        <v>104</v>
      </c>
      <c r="C19" s="287">
        <v>16</v>
      </c>
      <c r="D19" s="288"/>
      <c r="E19" s="298"/>
    </row>
    <row r="20" ht="15.75" spans="1:5">
      <c r="A20" s="285">
        <v>2010103</v>
      </c>
      <c r="B20" s="290" t="s">
        <v>105</v>
      </c>
      <c r="C20" s="287"/>
      <c r="D20" s="288"/>
      <c r="E20" s="298"/>
    </row>
    <row r="21" ht="15.75" spans="1:5">
      <c r="A21" s="285">
        <v>2010204</v>
      </c>
      <c r="B21" s="290" t="s">
        <v>115</v>
      </c>
      <c r="C21" s="287"/>
      <c r="D21" s="288"/>
      <c r="E21" s="298"/>
    </row>
    <row r="22" ht="15.75" spans="1:5">
      <c r="A22" s="285">
        <v>2010205</v>
      </c>
      <c r="B22" s="290" t="s">
        <v>116</v>
      </c>
      <c r="C22" s="287"/>
      <c r="D22" s="288"/>
      <c r="E22" s="298"/>
    </row>
    <row r="23" ht="15.75" spans="1:5">
      <c r="A23" s="285">
        <v>2010206</v>
      </c>
      <c r="B23" s="290" t="s">
        <v>117</v>
      </c>
      <c r="C23" s="287"/>
      <c r="D23" s="288"/>
      <c r="E23" s="298"/>
    </row>
    <row r="24" ht="15.75" spans="1:5">
      <c r="A24" s="285">
        <v>2010150</v>
      </c>
      <c r="B24" s="290" t="s">
        <v>112</v>
      </c>
      <c r="C24" s="287"/>
      <c r="D24" s="288"/>
      <c r="E24" s="298"/>
    </row>
    <row r="25" ht="15.75" spans="1:5">
      <c r="A25" s="285">
        <v>2010299</v>
      </c>
      <c r="B25" s="290" t="s">
        <v>118</v>
      </c>
      <c r="C25" s="287">
        <v>54</v>
      </c>
      <c r="D25" s="288"/>
      <c r="E25" s="298"/>
    </row>
    <row r="26" ht="15.75" spans="1:5">
      <c r="A26" s="285">
        <v>20103</v>
      </c>
      <c r="B26" s="286" t="s">
        <v>119</v>
      </c>
      <c r="C26" s="287">
        <f>SUM(C27:C36)</f>
        <v>17092</v>
      </c>
      <c r="D26" s="288">
        <f>SUM(D27:D36)</f>
        <v>2120</v>
      </c>
      <c r="E26" s="298"/>
    </row>
    <row r="27" ht="15.75" spans="1:5">
      <c r="A27" s="285">
        <v>2010101</v>
      </c>
      <c r="B27" s="289" t="s">
        <v>103</v>
      </c>
      <c r="C27" s="287">
        <v>16023</v>
      </c>
      <c r="D27" s="288">
        <v>2120</v>
      </c>
      <c r="E27" s="298"/>
    </row>
    <row r="28" ht="15.75" spans="1:5">
      <c r="A28" s="285">
        <v>2010102</v>
      </c>
      <c r="B28" s="289" t="s">
        <v>104</v>
      </c>
      <c r="C28" s="287">
        <v>30</v>
      </c>
      <c r="D28" s="288"/>
      <c r="E28" s="298"/>
    </row>
    <row r="29" ht="15.75" spans="1:5">
      <c r="A29" s="285">
        <v>2010103</v>
      </c>
      <c r="B29" s="290" t="s">
        <v>105</v>
      </c>
      <c r="C29" s="287">
        <v>429</v>
      </c>
      <c r="D29" s="288"/>
      <c r="E29" s="298"/>
    </row>
    <row r="30" ht="15.75" spans="1:5">
      <c r="A30" s="285">
        <v>2010304</v>
      </c>
      <c r="B30" s="290" t="s">
        <v>120</v>
      </c>
      <c r="C30" s="287"/>
      <c r="D30" s="288"/>
      <c r="E30" s="298"/>
    </row>
    <row r="31" ht="15.75" spans="1:5">
      <c r="A31" s="285">
        <v>2010305</v>
      </c>
      <c r="B31" s="290" t="s">
        <v>121</v>
      </c>
      <c r="C31" s="287"/>
      <c r="D31" s="288"/>
      <c r="E31" s="298"/>
    </row>
    <row r="32" ht="15.75" spans="1:5">
      <c r="A32" s="285">
        <v>2010306</v>
      </c>
      <c r="B32" s="292" t="s">
        <v>122</v>
      </c>
      <c r="C32" s="287"/>
      <c r="D32" s="288"/>
      <c r="E32" s="298"/>
    </row>
    <row r="33" ht="15.75" spans="1:5">
      <c r="A33" s="285">
        <v>2010308</v>
      </c>
      <c r="B33" s="289" t="s">
        <v>123</v>
      </c>
      <c r="C33" s="287">
        <v>128</v>
      </c>
      <c r="D33" s="288"/>
      <c r="E33" s="298"/>
    </row>
    <row r="34" ht="15.75" spans="1:5">
      <c r="A34" s="285">
        <v>2010309</v>
      </c>
      <c r="B34" s="290" t="s">
        <v>124</v>
      </c>
      <c r="C34" s="287"/>
      <c r="D34" s="288"/>
      <c r="E34" s="298"/>
    </row>
    <row r="35" ht="15.75" spans="1:5">
      <c r="A35" s="285">
        <v>2010150</v>
      </c>
      <c r="B35" s="290" t="s">
        <v>112</v>
      </c>
      <c r="C35" s="287"/>
      <c r="D35" s="288"/>
      <c r="E35" s="298"/>
    </row>
    <row r="36" ht="15.75" spans="1:5">
      <c r="A36" s="285">
        <v>2010399</v>
      </c>
      <c r="B36" s="290" t="s">
        <v>125</v>
      </c>
      <c r="C36" s="287">
        <v>482</v>
      </c>
      <c r="D36" s="288"/>
      <c r="E36" s="298"/>
    </row>
    <row r="37" ht="15.75" spans="1:5">
      <c r="A37" s="285">
        <v>20104</v>
      </c>
      <c r="B37" s="286" t="s">
        <v>126</v>
      </c>
      <c r="C37" s="287">
        <f>SUM(C38:C47)</f>
        <v>350</v>
      </c>
      <c r="D37" s="288">
        <f>SUM(D38:D47)</f>
        <v>360</v>
      </c>
      <c r="E37" s="298"/>
    </row>
    <row r="38" ht="15.75" spans="1:5">
      <c r="A38" s="285">
        <v>2010101</v>
      </c>
      <c r="B38" s="289" t="s">
        <v>103</v>
      </c>
      <c r="C38" s="287">
        <v>174</v>
      </c>
      <c r="D38" s="288">
        <v>360</v>
      </c>
      <c r="E38" s="298"/>
    </row>
    <row r="39" ht="15.75" spans="1:5">
      <c r="A39" s="285">
        <v>2010102</v>
      </c>
      <c r="B39" s="289" t="s">
        <v>104</v>
      </c>
      <c r="C39" s="287">
        <v>3</v>
      </c>
      <c r="D39" s="288"/>
      <c r="E39" s="298"/>
    </row>
    <row r="40" ht="15.75" spans="1:5">
      <c r="A40" s="285">
        <v>2010103</v>
      </c>
      <c r="B40" s="290" t="s">
        <v>105</v>
      </c>
      <c r="C40" s="287"/>
      <c r="D40" s="288"/>
      <c r="E40" s="298"/>
    </row>
    <row r="41" ht="15.75" spans="1:5">
      <c r="A41" s="285">
        <v>2010404</v>
      </c>
      <c r="B41" s="290" t="s">
        <v>127</v>
      </c>
      <c r="C41" s="287"/>
      <c r="D41" s="288"/>
      <c r="E41" s="298"/>
    </row>
    <row r="42" ht="15.75" spans="1:5">
      <c r="A42" s="285">
        <v>2010405</v>
      </c>
      <c r="B42" s="290" t="s">
        <v>128</v>
      </c>
      <c r="C42" s="287"/>
      <c r="D42" s="288"/>
      <c r="E42" s="298"/>
    </row>
    <row r="43" ht="15.75" spans="1:5">
      <c r="A43" s="285">
        <v>2010406</v>
      </c>
      <c r="B43" s="289" t="s">
        <v>129</v>
      </c>
      <c r="C43" s="287"/>
      <c r="D43" s="288"/>
      <c r="E43" s="298"/>
    </row>
    <row r="44" ht="15.75" spans="1:5">
      <c r="A44" s="285">
        <v>2010407</v>
      </c>
      <c r="B44" s="289" t="s">
        <v>130</v>
      </c>
      <c r="C44" s="287"/>
      <c r="D44" s="288"/>
      <c r="E44" s="298"/>
    </row>
    <row r="45" ht="15.75" spans="1:5">
      <c r="A45" s="285">
        <v>2010408</v>
      </c>
      <c r="B45" s="289" t="s">
        <v>131</v>
      </c>
      <c r="C45" s="287"/>
      <c r="D45" s="288"/>
      <c r="E45" s="298"/>
    </row>
    <row r="46" ht="15.75" spans="1:5">
      <c r="A46" s="285">
        <v>2010150</v>
      </c>
      <c r="B46" s="289" t="s">
        <v>112</v>
      </c>
      <c r="C46" s="287"/>
      <c r="D46" s="288"/>
      <c r="E46" s="298"/>
    </row>
    <row r="47" ht="15.75" spans="1:5">
      <c r="A47" s="285">
        <v>2010499</v>
      </c>
      <c r="B47" s="290" t="s">
        <v>132</v>
      </c>
      <c r="C47" s="287">
        <v>173</v>
      </c>
      <c r="D47" s="288"/>
      <c r="E47" s="298"/>
    </row>
    <row r="48" ht="15.75" spans="1:5">
      <c r="A48" s="285">
        <v>20105</v>
      </c>
      <c r="B48" s="293" t="s">
        <v>133</v>
      </c>
      <c r="C48" s="288">
        <f>SUM(C49:C58)</f>
        <v>203</v>
      </c>
      <c r="D48" s="288">
        <f>SUM(D49:D58)</f>
        <v>242</v>
      </c>
      <c r="E48" s="298"/>
    </row>
    <row r="49" ht="15.75" spans="1:5">
      <c r="A49" s="285">
        <v>2010101</v>
      </c>
      <c r="B49" s="290" t="s">
        <v>103</v>
      </c>
      <c r="C49" s="288">
        <v>128</v>
      </c>
      <c r="D49" s="288">
        <v>242</v>
      </c>
      <c r="E49" s="298"/>
    </row>
    <row r="50" ht="15.75" spans="1:5">
      <c r="A50" s="285">
        <v>2010102</v>
      </c>
      <c r="B50" s="291" t="s">
        <v>104</v>
      </c>
      <c r="C50" s="288">
        <v>30</v>
      </c>
      <c r="D50" s="288"/>
      <c r="E50" s="298"/>
    </row>
    <row r="51" ht="15.75" spans="1:5">
      <c r="A51" s="285">
        <v>2010103</v>
      </c>
      <c r="B51" s="289" t="s">
        <v>105</v>
      </c>
      <c r="C51" s="288"/>
      <c r="D51" s="288"/>
      <c r="E51" s="298"/>
    </row>
    <row r="52" ht="15.75" spans="1:5">
      <c r="A52" s="285">
        <v>2010504</v>
      </c>
      <c r="B52" s="289" t="s">
        <v>134</v>
      </c>
      <c r="C52" s="288">
        <v>6</v>
      </c>
      <c r="D52" s="288"/>
      <c r="E52" s="298"/>
    </row>
    <row r="53" ht="15.75" spans="1:5">
      <c r="A53" s="285">
        <v>2010505</v>
      </c>
      <c r="B53" s="289" t="s">
        <v>135</v>
      </c>
      <c r="C53" s="288">
        <v>27</v>
      </c>
      <c r="D53" s="288"/>
      <c r="E53" s="298"/>
    </row>
    <row r="54" ht="15.75" spans="1:5">
      <c r="A54" s="285">
        <v>2010506</v>
      </c>
      <c r="B54" s="290" t="s">
        <v>136</v>
      </c>
      <c r="C54" s="288"/>
      <c r="D54" s="288"/>
      <c r="E54" s="298"/>
    </row>
    <row r="55" ht="15.75" spans="1:5">
      <c r="A55" s="285">
        <v>2010507</v>
      </c>
      <c r="B55" s="290" t="s">
        <v>137</v>
      </c>
      <c r="C55" s="288"/>
      <c r="D55" s="288"/>
      <c r="E55" s="298"/>
    </row>
    <row r="56" ht="15.75" spans="1:5">
      <c r="A56" s="285">
        <v>2010508</v>
      </c>
      <c r="B56" s="290" t="s">
        <v>138</v>
      </c>
      <c r="C56" s="288">
        <v>12</v>
      </c>
      <c r="D56" s="288"/>
      <c r="E56" s="298"/>
    </row>
    <row r="57" ht="15.75" spans="1:5">
      <c r="A57" s="285">
        <v>2010150</v>
      </c>
      <c r="B57" s="289" t="s">
        <v>112</v>
      </c>
      <c r="C57" s="288"/>
      <c r="D57" s="288"/>
      <c r="E57" s="298"/>
    </row>
    <row r="58" ht="15.75" spans="1:5">
      <c r="A58" s="285">
        <v>2010599</v>
      </c>
      <c r="B58" s="290" t="s">
        <v>139</v>
      </c>
      <c r="C58" s="288"/>
      <c r="D58" s="288"/>
      <c r="E58" s="298"/>
    </row>
    <row r="59" ht="15.75" spans="1:5">
      <c r="A59" s="285">
        <v>20106</v>
      </c>
      <c r="B59" s="294" t="s">
        <v>140</v>
      </c>
      <c r="C59" s="288">
        <f>SUM(C60:C69)</f>
        <v>872</v>
      </c>
      <c r="D59" s="288">
        <f>SUM(D60:D69)</f>
        <v>930</v>
      </c>
      <c r="E59" s="298"/>
    </row>
    <row r="60" ht="15.75" spans="1:5">
      <c r="A60" s="285">
        <v>2010101</v>
      </c>
      <c r="B60" s="290" t="s">
        <v>103</v>
      </c>
      <c r="C60" s="288">
        <v>484</v>
      </c>
      <c r="D60" s="288">
        <v>930</v>
      </c>
      <c r="E60" s="298"/>
    </row>
    <row r="61" ht="15.75" spans="1:5">
      <c r="A61" s="285">
        <v>2010102</v>
      </c>
      <c r="B61" s="291" t="s">
        <v>104</v>
      </c>
      <c r="C61" s="288">
        <v>50</v>
      </c>
      <c r="D61" s="288"/>
      <c r="E61" s="298"/>
    </row>
    <row r="62" ht="15.75" spans="1:5">
      <c r="A62" s="285">
        <v>2010103</v>
      </c>
      <c r="B62" s="291" t="s">
        <v>105</v>
      </c>
      <c r="C62" s="288"/>
      <c r="D62" s="288"/>
      <c r="E62" s="298"/>
    </row>
    <row r="63" ht="15.75" spans="1:5">
      <c r="A63" s="285">
        <v>2010604</v>
      </c>
      <c r="B63" s="291" t="s">
        <v>141</v>
      </c>
      <c r="C63" s="288"/>
      <c r="D63" s="288"/>
      <c r="E63" s="298"/>
    </row>
    <row r="64" ht="15.75" spans="1:5">
      <c r="A64" s="285">
        <v>2010605</v>
      </c>
      <c r="B64" s="291" t="s">
        <v>142</v>
      </c>
      <c r="C64" s="288"/>
      <c r="D64" s="288"/>
      <c r="E64" s="298"/>
    </row>
    <row r="65" ht="15.75" spans="1:5">
      <c r="A65" s="285">
        <v>2010606</v>
      </c>
      <c r="B65" s="291" t="s">
        <v>143</v>
      </c>
      <c r="C65" s="288"/>
      <c r="D65" s="288"/>
      <c r="E65" s="298"/>
    </row>
    <row r="66" ht="15.75" spans="1:5">
      <c r="A66" s="285">
        <v>2010607</v>
      </c>
      <c r="B66" s="289" t="s">
        <v>144</v>
      </c>
      <c r="C66" s="288"/>
      <c r="D66" s="288"/>
      <c r="E66" s="298"/>
    </row>
    <row r="67" ht="15.75" spans="1:5">
      <c r="A67" s="285">
        <v>2010608</v>
      </c>
      <c r="B67" s="290" t="s">
        <v>145</v>
      </c>
      <c r="C67" s="288"/>
      <c r="D67" s="288"/>
      <c r="E67" s="298"/>
    </row>
    <row r="68" ht="15.75" spans="1:5">
      <c r="A68" s="285">
        <v>2010150</v>
      </c>
      <c r="B68" s="290" t="s">
        <v>112</v>
      </c>
      <c r="C68" s="288">
        <v>14</v>
      </c>
      <c r="D68" s="288"/>
      <c r="E68" s="298"/>
    </row>
    <row r="69" ht="15.75" spans="1:5">
      <c r="A69" s="285">
        <v>2010699</v>
      </c>
      <c r="B69" s="290" t="s">
        <v>146</v>
      </c>
      <c r="C69" s="288">
        <v>324</v>
      </c>
      <c r="D69" s="288"/>
      <c r="E69" s="298"/>
    </row>
    <row r="70" ht="15.75" spans="1:5">
      <c r="A70" s="285">
        <v>20107</v>
      </c>
      <c r="B70" s="286" t="s">
        <v>147</v>
      </c>
      <c r="C70" s="288">
        <f>SUM(C71:C77)</f>
        <v>950</v>
      </c>
      <c r="D70" s="288">
        <f>SUM(D71:D77)</f>
        <v>1500</v>
      </c>
      <c r="E70" s="298"/>
    </row>
    <row r="71" ht="15.75" spans="1:5">
      <c r="A71" s="285">
        <v>2010101</v>
      </c>
      <c r="B71" s="289" t="s">
        <v>103</v>
      </c>
      <c r="C71" s="288"/>
      <c r="D71" s="288"/>
      <c r="E71" s="298"/>
    </row>
    <row r="72" ht="15.75" spans="1:5">
      <c r="A72" s="285">
        <v>2010102</v>
      </c>
      <c r="B72" s="289" t="s">
        <v>104</v>
      </c>
      <c r="C72" s="288"/>
      <c r="D72" s="299"/>
      <c r="E72" s="298"/>
    </row>
    <row r="73" ht="15.75" spans="1:5">
      <c r="A73" s="285">
        <v>2010103</v>
      </c>
      <c r="B73" s="290" t="s">
        <v>105</v>
      </c>
      <c r="C73" s="288"/>
      <c r="D73" s="288"/>
      <c r="E73" s="298"/>
    </row>
    <row r="74" ht="15.75" spans="1:5">
      <c r="A74" s="285">
        <v>2010607</v>
      </c>
      <c r="B74" s="289" t="s">
        <v>144</v>
      </c>
      <c r="C74" s="288"/>
      <c r="D74" s="288"/>
      <c r="E74" s="298"/>
    </row>
    <row r="75" ht="15.75" spans="1:5">
      <c r="A75" s="285">
        <v>2010710</v>
      </c>
      <c r="B75" s="290" t="s">
        <v>148</v>
      </c>
      <c r="C75" s="288"/>
      <c r="D75" s="288"/>
      <c r="E75" s="298"/>
    </row>
    <row r="76" ht="15.75" spans="1:5">
      <c r="A76" s="285">
        <v>2010150</v>
      </c>
      <c r="B76" s="290" t="s">
        <v>112</v>
      </c>
      <c r="C76" s="288"/>
      <c r="D76" s="288"/>
      <c r="E76" s="298"/>
    </row>
    <row r="77" ht="15.75" spans="1:5">
      <c r="A77" s="285">
        <v>2010799</v>
      </c>
      <c r="B77" s="290" t="s">
        <v>149</v>
      </c>
      <c r="C77" s="288">
        <v>950</v>
      </c>
      <c r="D77" s="288">
        <v>1500</v>
      </c>
      <c r="E77" s="298"/>
    </row>
    <row r="78" ht="15.75" spans="1:5">
      <c r="A78" s="285">
        <v>20108</v>
      </c>
      <c r="B78" s="293" t="s">
        <v>150</v>
      </c>
      <c r="C78" s="288">
        <f>SUM(C79:C86)</f>
        <v>218</v>
      </c>
      <c r="D78" s="288">
        <f>SUM(D79:D86)</f>
        <v>225</v>
      </c>
      <c r="E78" s="298"/>
    </row>
    <row r="79" ht="15.75" spans="1:5">
      <c r="A79" s="285">
        <v>2010101</v>
      </c>
      <c r="B79" s="289" t="s">
        <v>103</v>
      </c>
      <c r="C79" s="288">
        <v>129</v>
      </c>
      <c r="D79" s="288">
        <v>225</v>
      </c>
      <c r="E79" s="298"/>
    </row>
    <row r="80" ht="15.75" spans="1:5">
      <c r="A80" s="285">
        <v>2010102</v>
      </c>
      <c r="B80" s="289" t="s">
        <v>104</v>
      </c>
      <c r="C80" s="288"/>
      <c r="D80" s="288"/>
      <c r="E80" s="298"/>
    </row>
    <row r="81" ht="15.75" spans="1:5">
      <c r="A81" s="285">
        <v>2010103</v>
      </c>
      <c r="B81" s="289" t="s">
        <v>105</v>
      </c>
      <c r="C81" s="288"/>
      <c r="D81" s="288"/>
      <c r="E81" s="298"/>
    </row>
    <row r="82" ht="15.75" spans="1:5">
      <c r="A82" s="285">
        <v>2010804</v>
      </c>
      <c r="B82" s="300" t="s">
        <v>151</v>
      </c>
      <c r="C82" s="288">
        <v>31</v>
      </c>
      <c r="D82" s="288"/>
      <c r="E82" s="298"/>
    </row>
    <row r="83" ht="15.75" spans="1:5">
      <c r="A83" s="285">
        <v>2010805</v>
      </c>
      <c r="B83" s="290" t="s">
        <v>152</v>
      </c>
      <c r="C83" s="288"/>
      <c r="D83" s="288"/>
      <c r="E83" s="298"/>
    </row>
    <row r="84" ht="15.75" spans="1:5">
      <c r="A84" s="285">
        <v>2010607</v>
      </c>
      <c r="B84" s="290" t="s">
        <v>144</v>
      </c>
      <c r="C84" s="288">
        <v>8</v>
      </c>
      <c r="D84" s="288"/>
      <c r="E84" s="298"/>
    </row>
    <row r="85" ht="15.75" spans="1:5">
      <c r="A85" s="285">
        <v>2010150</v>
      </c>
      <c r="B85" s="290" t="s">
        <v>112</v>
      </c>
      <c r="C85" s="288"/>
      <c r="D85" s="288"/>
      <c r="E85" s="298"/>
    </row>
    <row r="86" ht="15.75" spans="1:5">
      <c r="A86" s="285">
        <v>2010899</v>
      </c>
      <c r="B86" s="291" t="s">
        <v>153</v>
      </c>
      <c r="C86" s="288">
        <v>50</v>
      </c>
      <c r="D86" s="288"/>
      <c r="E86" s="298"/>
    </row>
    <row r="87" ht="15.75" spans="1:5">
      <c r="A87" s="285">
        <v>20109</v>
      </c>
      <c r="B87" s="286" t="s">
        <v>154</v>
      </c>
      <c r="C87" s="288">
        <v>0</v>
      </c>
      <c r="D87" s="288">
        <f>SUM(D88:D99)</f>
        <v>0</v>
      </c>
      <c r="E87" s="298"/>
    </row>
    <row r="88" ht="15.75" spans="1:5">
      <c r="A88" s="285">
        <v>2010101</v>
      </c>
      <c r="B88" s="289" t="s">
        <v>103</v>
      </c>
      <c r="C88" s="288"/>
      <c r="D88" s="288"/>
      <c r="E88" s="298"/>
    </row>
    <row r="89" ht="15.75" spans="1:5">
      <c r="A89" s="285">
        <v>2010102</v>
      </c>
      <c r="B89" s="290" t="s">
        <v>104</v>
      </c>
      <c r="C89" s="288"/>
      <c r="D89" s="288"/>
      <c r="E89" s="298"/>
    </row>
    <row r="90" ht="15.75" spans="1:5">
      <c r="A90" s="285">
        <v>2010103</v>
      </c>
      <c r="B90" s="290" t="s">
        <v>105</v>
      </c>
      <c r="C90" s="288"/>
      <c r="D90" s="288"/>
      <c r="E90" s="298"/>
    </row>
    <row r="91" ht="15.75" spans="1:5">
      <c r="A91" s="285">
        <v>2010905</v>
      </c>
      <c r="B91" s="289" t="s">
        <v>155</v>
      </c>
      <c r="C91" s="288"/>
      <c r="D91" s="288"/>
      <c r="E91" s="298"/>
    </row>
    <row r="92" ht="15.75" spans="1:5">
      <c r="A92" s="285">
        <v>2010907</v>
      </c>
      <c r="B92" s="289" t="s">
        <v>156</v>
      </c>
      <c r="C92" s="288"/>
      <c r="D92" s="288"/>
      <c r="E92" s="298"/>
    </row>
    <row r="93" ht="15.75" spans="1:5">
      <c r="A93" s="285">
        <v>2010607</v>
      </c>
      <c r="B93" s="289" t="s">
        <v>144</v>
      </c>
      <c r="C93" s="288"/>
      <c r="D93" s="288"/>
      <c r="E93" s="298"/>
    </row>
    <row r="94" ht="15.75" spans="1:5">
      <c r="A94" s="285">
        <v>2010909</v>
      </c>
      <c r="B94" s="289" t="s">
        <v>157</v>
      </c>
      <c r="C94" s="288"/>
      <c r="D94" s="288"/>
      <c r="E94" s="298"/>
    </row>
    <row r="95" ht="15.75" spans="1:5">
      <c r="A95" s="285">
        <v>2010910</v>
      </c>
      <c r="B95" s="289" t="s">
        <v>158</v>
      </c>
      <c r="C95" s="288"/>
      <c r="D95" s="288"/>
      <c r="E95" s="298"/>
    </row>
    <row r="96" ht="15.75" spans="1:5">
      <c r="A96" s="285">
        <v>2010911</v>
      </c>
      <c r="B96" s="289" t="s">
        <v>159</v>
      </c>
      <c r="C96" s="288"/>
      <c r="D96" s="288"/>
      <c r="E96" s="298"/>
    </row>
    <row r="97" ht="15.75" spans="1:5">
      <c r="A97" s="285">
        <v>2010912</v>
      </c>
      <c r="B97" s="289" t="s">
        <v>160</v>
      </c>
      <c r="C97" s="288"/>
      <c r="D97" s="288"/>
      <c r="E97" s="298"/>
    </row>
    <row r="98" ht="15.75" spans="1:5">
      <c r="A98" s="285">
        <v>2010150</v>
      </c>
      <c r="B98" s="290" t="s">
        <v>112</v>
      </c>
      <c r="C98" s="288"/>
      <c r="D98" s="288"/>
      <c r="E98" s="298"/>
    </row>
    <row r="99" ht="15.75" spans="1:5">
      <c r="A99" s="285">
        <v>2010999</v>
      </c>
      <c r="B99" s="290" t="s">
        <v>161</v>
      </c>
      <c r="C99" s="288"/>
      <c r="D99" s="288"/>
      <c r="E99" s="298"/>
    </row>
    <row r="100" ht="15.75" spans="1:5">
      <c r="A100" s="285">
        <v>20111</v>
      </c>
      <c r="B100" s="301" t="s">
        <v>162</v>
      </c>
      <c r="C100" s="288">
        <f>SUM(C101:C108)</f>
        <v>877</v>
      </c>
      <c r="D100" s="288">
        <f>SUM(D101:D108)</f>
        <v>1420</v>
      </c>
      <c r="E100" s="298"/>
    </row>
    <row r="101" ht="15.75" spans="1:5">
      <c r="A101" s="285">
        <v>2010101</v>
      </c>
      <c r="B101" s="289" t="s">
        <v>103</v>
      </c>
      <c r="C101" s="288">
        <v>755</v>
      </c>
      <c r="D101" s="288">
        <v>1420</v>
      </c>
      <c r="E101" s="298"/>
    </row>
    <row r="102" ht="15.75" spans="1:5">
      <c r="A102" s="285">
        <v>2010102</v>
      </c>
      <c r="B102" s="289" t="s">
        <v>104</v>
      </c>
      <c r="C102" s="288"/>
      <c r="D102" s="288"/>
      <c r="E102" s="298"/>
    </row>
    <row r="103" ht="15.75" spans="1:5">
      <c r="A103" s="285">
        <v>2010103</v>
      </c>
      <c r="B103" s="289" t="s">
        <v>105</v>
      </c>
      <c r="C103" s="288"/>
      <c r="D103" s="288"/>
      <c r="E103" s="298"/>
    </row>
    <row r="104" ht="15.75" spans="1:5">
      <c r="A104" s="285">
        <v>2011104</v>
      </c>
      <c r="B104" s="290" t="s">
        <v>163</v>
      </c>
      <c r="C104" s="288"/>
      <c r="D104" s="288"/>
      <c r="E104" s="298"/>
    </row>
    <row r="105" ht="15.75" spans="1:5">
      <c r="A105" s="285">
        <v>2011105</v>
      </c>
      <c r="B105" s="290" t="s">
        <v>164</v>
      </c>
      <c r="C105" s="288"/>
      <c r="D105" s="288"/>
      <c r="E105" s="298"/>
    </row>
    <row r="106" ht="15.75" spans="1:5">
      <c r="A106" s="285">
        <v>2011106</v>
      </c>
      <c r="B106" s="290" t="s">
        <v>165</v>
      </c>
      <c r="C106" s="288"/>
      <c r="D106" s="288"/>
      <c r="E106" s="298"/>
    </row>
    <row r="107" ht="15.75" spans="1:5">
      <c r="A107" s="285">
        <v>2010150</v>
      </c>
      <c r="B107" s="289" t="s">
        <v>112</v>
      </c>
      <c r="C107" s="288"/>
      <c r="D107" s="288"/>
      <c r="E107" s="298"/>
    </row>
    <row r="108" ht="15.75" spans="1:5">
      <c r="A108" s="285">
        <v>2011199</v>
      </c>
      <c r="B108" s="289" t="s">
        <v>166</v>
      </c>
      <c r="C108" s="288">
        <v>122</v>
      </c>
      <c r="D108" s="288"/>
      <c r="E108" s="298"/>
    </row>
    <row r="109" ht="15.75" spans="1:5">
      <c r="A109" s="285">
        <v>20113</v>
      </c>
      <c r="B109" s="282" t="s">
        <v>167</v>
      </c>
      <c r="C109" s="288">
        <f>SUM(C110:C119)</f>
        <v>322</v>
      </c>
      <c r="D109" s="288">
        <f>SUM(D110:D119)</f>
        <v>0</v>
      </c>
      <c r="E109" s="298"/>
    </row>
    <row r="110" ht="15.75" spans="1:5">
      <c r="A110" s="285">
        <v>2010101</v>
      </c>
      <c r="B110" s="289" t="s">
        <v>103</v>
      </c>
      <c r="C110" s="288">
        <v>63</v>
      </c>
      <c r="D110" s="288"/>
      <c r="E110" s="298"/>
    </row>
    <row r="111" ht="15.75" spans="1:5">
      <c r="A111" s="285">
        <v>2010102</v>
      </c>
      <c r="B111" s="289" t="s">
        <v>104</v>
      </c>
      <c r="C111" s="288"/>
      <c r="D111" s="288"/>
      <c r="E111" s="298"/>
    </row>
    <row r="112" ht="15.75" spans="1:5">
      <c r="A112" s="285">
        <v>2010103</v>
      </c>
      <c r="B112" s="289" t="s">
        <v>105</v>
      </c>
      <c r="C112" s="288"/>
      <c r="D112" s="288"/>
      <c r="E112" s="298"/>
    </row>
    <row r="113" ht="15.75" spans="1:5">
      <c r="A113" s="285">
        <v>2011304</v>
      </c>
      <c r="B113" s="290" t="s">
        <v>168</v>
      </c>
      <c r="C113" s="288"/>
      <c r="D113" s="288"/>
      <c r="E113" s="298"/>
    </row>
    <row r="114" ht="15.75" spans="1:5">
      <c r="A114" s="285">
        <v>2011305</v>
      </c>
      <c r="B114" s="290" t="s">
        <v>169</v>
      </c>
      <c r="C114" s="288"/>
      <c r="D114" s="288"/>
      <c r="E114" s="298"/>
    </row>
    <row r="115" ht="15.75" spans="1:5">
      <c r="A115" s="285">
        <v>2011306</v>
      </c>
      <c r="B115" s="290" t="s">
        <v>170</v>
      </c>
      <c r="C115" s="288"/>
      <c r="D115" s="288"/>
      <c r="E115" s="298"/>
    </row>
    <row r="116" ht="15.75" spans="1:5">
      <c r="A116" s="285">
        <v>2011307</v>
      </c>
      <c r="B116" s="289" t="s">
        <v>171</v>
      </c>
      <c r="C116" s="288"/>
      <c r="D116" s="288"/>
      <c r="E116" s="298"/>
    </row>
    <row r="117" ht="15.75" spans="1:5">
      <c r="A117" s="285">
        <v>2011308</v>
      </c>
      <c r="B117" s="289" t="s">
        <v>172</v>
      </c>
      <c r="C117" s="288">
        <v>224</v>
      </c>
      <c r="D117" s="288"/>
      <c r="E117" s="298"/>
    </row>
    <row r="118" ht="15.75" spans="1:5">
      <c r="A118" s="285">
        <v>2010150</v>
      </c>
      <c r="B118" s="289" t="s">
        <v>112</v>
      </c>
      <c r="C118" s="288"/>
      <c r="D118" s="288"/>
      <c r="E118" s="298"/>
    </row>
    <row r="119" ht="15.75" spans="1:5">
      <c r="A119" s="285">
        <v>2011399</v>
      </c>
      <c r="B119" s="290" t="s">
        <v>173</v>
      </c>
      <c r="C119" s="288">
        <v>35</v>
      </c>
      <c r="D119" s="288"/>
      <c r="E119" s="298"/>
    </row>
    <row r="120" ht="15.75" spans="1:5">
      <c r="A120" s="285">
        <v>20114</v>
      </c>
      <c r="B120" s="293" t="s">
        <v>174</v>
      </c>
      <c r="C120" s="288">
        <f>SUM(C121:C131)</f>
        <v>0</v>
      </c>
      <c r="D120" s="288">
        <f>SUM(D121:D131)</f>
        <v>0</v>
      </c>
      <c r="E120" s="298"/>
    </row>
    <row r="121" ht="15.75" spans="1:5">
      <c r="A121" s="285">
        <v>2010101</v>
      </c>
      <c r="B121" s="290" t="s">
        <v>103</v>
      </c>
      <c r="C121" s="288"/>
      <c r="D121" s="288"/>
      <c r="E121" s="298"/>
    </row>
    <row r="122" ht="15.75" spans="1:5">
      <c r="A122" s="285">
        <v>2010102</v>
      </c>
      <c r="B122" s="291" t="s">
        <v>104</v>
      </c>
      <c r="C122" s="288"/>
      <c r="D122" s="288"/>
      <c r="E122" s="298"/>
    </row>
    <row r="123" ht="15.75" spans="1:5">
      <c r="A123" s="285">
        <v>2010103</v>
      </c>
      <c r="B123" s="289" t="s">
        <v>105</v>
      </c>
      <c r="C123" s="288"/>
      <c r="D123" s="288"/>
      <c r="E123" s="298"/>
    </row>
    <row r="124" ht="15.75" spans="1:5">
      <c r="A124" s="285">
        <v>2011404</v>
      </c>
      <c r="B124" s="289" t="s">
        <v>175</v>
      </c>
      <c r="C124" s="288"/>
      <c r="D124" s="288"/>
      <c r="E124" s="298"/>
    </row>
    <row r="125" ht="15.75" spans="1:5">
      <c r="A125" s="285">
        <v>2011405</v>
      </c>
      <c r="B125" s="289" t="s">
        <v>176</v>
      </c>
      <c r="C125" s="288"/>
      <c r="D125" s="288"/>
      <c r="E125" s="298"/>
    </row>
    <row r="126" ht="15.75" spans="1:5">
      <c r="A126" s="285">
        <v>2011408</v>
      </c>
      <c r="B126" s="290" t="s">
        <v>177</v>
      </c>
      <c r="C126" s="288"/>
      <c r="D126" s="288"/>
      <c r="E126" s="298"/>
    </row>
    <row r="127" ht="15.75" spans="1:5">
      <c r="A127" s="285">
        <v>2011409</v>
      </c>
      <c r="B127" s="289" t="s">
        <v>178</v>
      </c>
      <c r="C127" s="288"/>
      <c r="D127" s="288"/>
      <c r="E127" s="298"/>
    </row>
    <row r="128" ht="15.75" spans="1:5">
      <c r="A128" s="285">
        <v>2011410</v>
      </c>
      <c r="B128" s="289" t="s">
        <v>179</v>
      </c>
      <c r="C128" s="288"/>
      <c r="D128" s="288"/>
      <c r="E128" s="298"/>
    </row>
    <row r="129" ht="15.75" spans="1:5">
      <c r="A129" s="285">
        <v>2011411</v>
      </c>
      <c r="B129" s="289" t="s">
        <v>180</v>
      </c>
      <c r="C129" s="288"/>
      <c r="D129" s="288"/>
      <c r="E129" s="298"/>
    </row>
    <row r="130" ht="15.75" spans="1:5">
      <c r="A130" s="285">
        <v>2010150</v>
      </c>
      <c r="B130" s="289" t="s">
        <v>112</v>
      </c>
      <c r="C130" s="288"/>
      <c r="D130" s="288"/>
      <c r="E130" s="298"/>
    </row>
    <row r="131" ht="15.75" spans="1:5">
      <c r="A131" s="285">
        <v>2011499</v>
      </c>
      <c r="B131" s="289" t="s">
        <v>181</v>
      </c>
      <c r="C131" s="288"/>
      <c r="D131" s="288"/>
      <c r="E131" s="298"/>
    </row>
    <row r="132" ht="15.75" spans="1:5">
      <c r="A132" s="285">
        <v>20123</v>
      </c>
      <c r="B132" s="286" t="s">
        <v>182</v>
      </c>
      <c r="C132" s="288">
        <f>SUM(C133:C138)</f>
        <v>22</v>
      </c>
      <c r="D132" s="288">
        <f>SUM(D133:D138)</f>
        <v>0</v>
      </c>
      <c r="E132" s="298"/>
    </row>
    <row r="133" ht="15.75" spans="1:5">
      <c r="A133" s="285">
        <v>2010101</v>
      </c>
      <c r="B133" s="289" t="s">
        <v>103</v>
      </c>
      <c r="C133" s="288"/>
      <c r="D133" s="288"/>
      <c r="E133" s="298"/>
    </row>
    <row r="134" ht="15.75" spans="1:5">
      <c r="A134" s="285">
        <v>2010102</v>
      </c>
      <c r="B134" s="289" t="s">
        <v>104</v>
      </c>
      <c r="C134" s="288"/>
      <c r="D134" s="288"/>
      <c r="E134" s="298"/>
    </row>
    <row r="135" ht="15.75" spans="1:5">
      <c r="A135" s="285">
        <v>2010103</v>
      </c>
      <c r="B135" s="290" t="s">
        <v>105</v>
      </c>
      <c r="C135" s="288"/>
      <c r="D135" s="288"/>
      <c r="E135" s="298"/>
    </row>
    <row r="136" ht="15.75" spans="1:5">
      <c r="A136" s="285">
        <v>2012304</v>
      </c>
      <c r="B136" s="290" t="s">
        <v>183</v>
      </c>
      <c r="C136" s="288">
        <v>22</v>
      </c>
      <c r="D136" s="288"/>
      <c r="E136" s="298"/>
    </row>
    <row r="137" ht="15.75" spans="1:5">
      <c r="A137" s="285">
        <v>2010150</v>
      </c>
      <c r="B137" s="290" t="s">
        <v>112</v>
      </c>
      <c r="C137" s="288"/>
      <c r="D137" s="288"/>
      <c r="E137" s="298"/>
    </row>
    <row r="138" ht="15.75" spans="1:5">
      <c r="A138" s="285">
        <v>2012399</v>
      </c>
      <c r="B138" s="291" t="s">
        <v>184</v>
      </c>
      <c r="C138" s="288"/>
      <c r="D138" s="288"/>
      <c r="E138" s="298"/>
    </row>
    <row r="139" ht="15.75" spans="1:5">
      <c r="A139" s="285">
        <v>20125</v>
      </c>
      <c r="B139" s="286" t="s">
        <v>185</v>
      </c>
      <c r="C139" s="288">
        <v>0</v>
      </c>
      <c r="D139" s="288">
        <f>SUM(D140:D146)</f>
        <v>0</v>
      </c>
      <c r="E139" s="298"/>
    </row>
    <row r="140" ht="15.75" spans="1:5">
      <c r="A140" s="285">
        <v>2010101</v>
      </c>
      <c r="B140" s="289" t="s">
        <v>103</v>
      </c>
      <c r="C140" s="288"/>
      <c r="D140" s="288"/>
      <c r="E140" s="298"/>
    </row>
    <row r="141" ht="15.75" spans="1:5">
      <c r="A141" s="285">
        <v>2010102</v>
      </c>
      <c r="B141" s="290" t="s">
        <v>104</v>
      </c>
      <c r="C141" s="288"/>
      <c r="D141" s="288"/>
      <c r="E141" s="298"/>
    </row>
    <row r="142" ht="15.75" spans="1:5">
      <c r="A142" s="285">
        <v>2010103</v>
      </c>
      <c r="B142" s="290" t="s">
        <v>105</v>
      </c>
      <c r="C142" s="288"/>
      <c r="D142" s="288"/>
      <c r="E142" s="298"/>
    </row>
    <row r="143" ht="15.75" spans="1:5">
      <c r="A143" s="285">
        <v>2012504</v>
      </c>
      <c r="B143" s="290" t="s">
        <v>186</v>
      </c>
      <c r="C143" s="288"/>
      <c r="D143" s="288"/>
      <c r="E143" s="298"/>
    </row>
    <row r="144" ht="15.75" spans="1:5">
      <c r="A144" s="285">
        <v>2012505</v>
      </c>
      <c r="B144" s="291" t="s">
        <v>187</v>
      </c>
      <c r="C144" s="288"/>
      <c r="D144" s="288"/>
      <c r="E144" s="298"/>
    </row>
    <row r="145" ht="15.75" spans="1:5">
      <c r="A145" s="285">
        <v>2010150</v>
      </c>
      <c r="B145" s="289" t="s">
        <v>112</v>
      </c>
      <c r="C145" s="288"/>
      <c r="D145" s="288"/>
      <c r="E145" s="298"/>
    </row>
    <row r="146" ht="15.75" spans="1:5">
      <c r="A146" s="285">
        <v>2012599</v>
      </c>
      <c r="B146" s="289" t="s">
        <v>188</v>
      </c>
      <c r="C146" s="288"/>
      <c r="D146" s="288"/>
      <c r="E146" s="298"/>
    </row>
    <row r="147" ht="15.75" spans="1:5">
      <c r="A147" s="285">
        <v>20126</v>
      </c>
      <c r="B147" s="293" t="s">
        <v>189</v>
      </c>
      <c r="C147" s="288">
        <f>SUM(C148:C152)</f>
        <v>56</v>
      </c>
      <c r="D147" s="288">
        <f>SUM(D148:D152)</f>
        <v>108</v>
      </c>
      <c r="E147" s="298"/>
    </row>
    <row r="148" ht="15.75" spans="1:5">
      <c r="A148" s="285">
        <v>2010101</v>
      </c>
      <c r="B148" s="290" t="s">
        <v>103</v>
      </c>
      <c r="C148" s="288">
        <v>50</v>
      </c>
      <c r="D148" s="288">
        <v>108</v>
      </c>
      <c r="E148" s="298"/>
    </row>
    <row r="149" ht="15.75" spans="1:5">
      <c r="A149" s="285">
        <v>2010102</v>
      </c>
      <c r="B149" s="290" t="s">
        <v>104</v>
      </c>
      <c r="C149" s="288">
        <v>5</v>
      </c>
      <c r="D149" s="288"/>
      <c r="E149" s="298"/>
    </row>
    <row r="150" ht="15.75" spans="1:5">
      <c r="A150" s="285">
        <v>2010103</v>
      </c>
      <c r="B150" s="289" t="s">
        <v>105</v>
      </c>
      <c r="C150" s="288"/>
      <c r="D150" s="288"/>
      <c r="E150" s="298"/>
    </row>
    <row r="151" ht="15.75" spans="1:5">
      <c r="A151" s="285">
        <v>2012604</v>
      </c>
      <c r="B151" s="292" t="s">
        <v>190</v>
      </c>
      <c r="C151" s="288">
        <v>1</v>
      </c>
      <c r="D151" s="288"/>
      <c r="E151" s="298"/>
    </row>
    <row r="152" ht="15.75" spans="1:5">
      <c r="A152" s="285">
        <v>2012699</v>
      </c>
      <c r="B152" s="289" t="s">
        <v>191</v>
      </c>
      <c r="C152" s="288"/>
      <c r="D152" s="288"/>
      <c r="E152" s="298"/>
    </row>
    <row r="153" ht="15.75" spans="1:5">
      <c r="A153" s="285">
        <v>20128</v>
      </c>
      <c r="B153" s="293" t="s">
        <v>192</v>
      </c>
      <c r="C153" s="288">
        <f>SUM(C154:C159)</f>
        <v>62</v>
      </c>
      <c r="D153" s="288">
        <f>SUM(D154:D159)</f>
        <v>109</v>
      </c>
      <c r="E153" s="298"/>
    </row>
    <row r="154" ht="15.75" spans="1:5">
      <c r="A154" s="285">
        <v>2010101</v>
      </c>
      <c r="B154" s="290" t="s">
        <v>103</v>
      </c>
      <c r="C154" s="288">
        <v>46</v>
      </c>
      <c r="D154" s="288">
        <v>109</v>
      </c>
      <c r="E154" s="298"/>
    </row>
    <row r="155" ht="15.75" spans="1:5">
      <c r="A155" s="285">
        <v>2010102</v>
      </c>
      <c r="B155" s="290" t="s">
        <v>104</v>
      </c>
      <c r="C155" s="288"/>
      <c r="D155" s="288"/>
      <c r="E155" s="298"/>
    </row>
    <row r="156" ht="15.75" spans="1:5">
      <c r="A156" s="285">
        <v>2010103</v>
      </c>
      <c r="B156" s="291" t="s">
        <v>105</v>
      </c>
      <c r="C156" s="288"/>
      <c r="D156" s="288"/>
      <c r="E156" s="298"/>
    </row>
    <row r="157" ht="15.75" spans="1:5">
      <c r="A157" s="285">
        <v>2010206</v>
      </c>
      <c r="B157" s="289" t="s">
        <v>117</v>
      </c>
      <c r="C157" s="288"/>
      <c r="D157" s="284"/>
      <c r="E157" s="298"/>
    </row>
    <row r="158" ht="15.75" spans="1:5">
      <c r="A158" s="285">
        <v>2010150</v>
      </c>
      <c r="B158" s="289" t="s">
        <v>112</v>
      </c>
      <c r="C158" s="288"/>
      <c r="D158" s="288"/>
      <c r="E158" s="298"/>
    </row>
    <row r="159" ht="15.75" spans="1:5">
      <c r="A159" s="285">
        <v>2012899</v>
      </c>
      <c r="B159" s="289" t="s">
        <v>193</v>
      </c>
      <c r="C159" s="288">
        <v>16</v>
      </c>
      <c r="D159" s="288"/>
      <c r="E159" s="298"/>
    </row>
    <row r="160" ht="15.75" spans="1:5">
      <c r="A160" s="285">
        <v>20129</v>
      </c>
      <c r="B160" s="293" t="s">
        <v>194</v>
      </c>
      <c r="C160" s="288">
        <f>SUM(C161:C166)</f>
        <v>110</v>
      </c>
      <c r="D160" s="288">
        <f>SUM(D161:D166)</f>
        <v>182</v>
      </c>
      <c r="E160" s="298"/>
    </row>
    <row r="161" ht="15.75" spans="1:5">
      <c r="A161" s="285">
        <v>2010101</v>
      </c>
      <c r="B161" s="290" t="s">
        <v>103</v>
      </c>
      <c r="C161" s="288">
        <v>91</v>
      </c>
      <c r="D161" s="288">
        <v>182</v>
      </c>
      <c r="E161" s="298"/>
    </row>
    <row r="162" ht="15.75" spans="1:5">
      <c r="A162" s="285">
        <v>2010102</v>
      </c>
      <c r="B162" s="290" t="s">
        <v>104</v>
      </c>
      <c r="C162" s="288"/>
      <c r="D162" s="288"/>
      <c r="E162" s="298"/>
    </row>
    <row r="163" ht="15.75" spans="1:5">
      <c r="A163" s="285">
        <v>2010103</v>
      </c>
      <c r="B163" s="289" t="s">
        <v>105</v>
      </c>
      <c r="C163" s="288"/>
      <c r="D163" s="288"/>
      <c r="E163" s="298"/>
    </row>
    <row r="164" ht="15.75" spans="1:5">
      <c r="A164" s="285">
        <v>2012906</v>
      </c>
      <c r="B164" s="289" t="s">
        <v>195</v>
      </c>
      <c r="C164" s="288"/>
      <c r="D164" s="288"/>
      <c r="E164" s="298"/>
    </row>
    <row r="165" ht="15.75" spans="1:5">
      <c r="A165" s="285">
        <v>2010150</v>
      </c>
      <c r="B165" s="290" t="s">
        <v>112</v>
      </c>
      <c r="C165" s="288"/>
      <c r="D165" s="288"/>
      <c r="E165" s="298"/>
    </row>
    <row r="166" ht="15.75" spans="1:5">
      <c r="A166" s="285">
        <v>2012999</v>
      </c>
      <c r="B166" s="290" t="s">
        <v>196</v>
      </c>
      <c r="C166" s="288">
        <v>19</v>
      </c>
      <c r="D166" s="288"/>
      <c r="E166" s="298"/>
    </row>
    <row r="167" ht="15.75" spans="1:5">
      <c r="A167" s="285">
        <v>20131</v>
      </c>
      <c r="B167" s="293" t="s">
        <v>197</v>
      </c>
      <c r="C167" s="288">
        <f>SUM(C168:C173)</f>
        <v>608</v>
      </c>
      <c r="D167" s="288">
        <f>SUM(D168:D173)</f>
        <v>1365</v>
      </c>
      <c r="E167" s="298"/>
    </row>
    <row r="168" ht="15.75" spans="1:5">
      <c r="A168" s="285">
        <v>2010101</v>
      </c>
      <c r="B168" s="290" t="s">
        <v>103</v>
      </c>
      <c r="C168" s="288">
        <v>512</v>
      </c>
      <c r="D168" s="288">
        <v>1365</v>
      </c>
      <c r="E168" s="298"/>
    </row>
    <row r="169" ht="15.75" spans="1:5">
      <c r="A169" s="285">
        <v>2010102</v>
      </c>
      <c r="B169" s="289" t="s">
        <v>104</v>
      </c>
      <c r="C169" s="288"/>
      <c r="D169" s="288"/>
      <c r="E169" s="298"/>
    </row>
    <row r="170" ht="15.75" spans="1:5">
      <c r="A170" s="285">
        <v>2010103</v>
      </c>
      <c r="B170" s="289" t="s">
        <v>105</v>
      </c>
      <c r="C170" s="288"/>
      <c r="D170" s="288"/>
      <c r="E170" s="298"/>
    </row>
    <row r="171" ht="15.75" spans="1:5">
      <c r="A171" s="285">
        <v>2013105</v>
      </c>
      <c r="B171" s="289" t="s">
        <v>198</v>
      </c>
      <c r="C171" s="288"/>
      <c r="D171" s="288"/>
      <c r="E171" s="298"/>
    </row>
    <row r="172" ht="15.75" spans="1:5">
      <c r="A172" s="285">
        <v>2010150</v>
      </c>
      <c r="B172" s="290" t="s">
        <v>112</v>
      </c>
      <c r="C172" s="288"/>
      <c r="D172" s="288"/>
      <c r="E172" s="298"/>
    </row>
    <row r="173" ht="15.75" spans="1:5">
      <c r="A173" s="285">
        <v>2013199</v>
      </c>
      <c r="B173" s="290" t="s">
        <v>199</v>
      </c>
      <c r="C173" s="288">
        <v>96</v>
      </c>
      <c r="D173" s="288"/>
      <c r="E173" s="298"/>
    </row>
    <row r="174" ht="15.75" spans="1:5">
      <c r="A174" s="285">
        <v>20132</v>
      </c>
      <c r="B174" s="293" t="s">
        <v>200</v>
      </c>
      <c r="C174" s="288">
        <f>SUM(C175:C180)</f>
        <v>711</v>
      </c>
      <c r="D174" s="288">
        <f>SUM(D175:D180)</f>
        <v>325</v>
      </c>
      <c r="E174" s="298"/>
    </row>
    <row r="175" ht="15.75" spans="1:5">
      <c r="A175" s="285">
        <v>2010101</v>
      </c>
      <c r="B175" s="289" t="s">
        <v>103</v>
      </c>
      <c r="C175" s="288">
        <v>195</v>
      </c>
      <c r="D175" s="288">
        <v>325</v>
      </c>
      <c r="E175" s="298"/>
    </row>
    <row r="176" ht="15.75" spans="1:5">
      <c r="A176" s="285">
        <v>2010102</v>
      </c>
      <c r="B176" s="289" t="s">
        <v>104</v>
      </c>
      <c r="C176" s="288">
        <v>8</v>
      </c>
      <c r="D176" s="288"/>
      <c r="E176" s="298"/>
    </row>
    <row r="177" ht="15.75" spans="1:5">
      <c r="A177" s="285">
        <v>2010103</v>
      </c>
      <c r="B177" s="289" t="s">
        <v>105</v>
      </c>
      <c r="C177" s="288"/>
      <c r="D177" s="288"/>
      <c r="E177" s="298"/>
    </row>
    <row r="178" ht="15.75" spans="1:5">
      <c r="A178" s="285">
        <v>2013204</v>
      </c>
      <c r="B178" s="289" t="s">
        <v>201</v>
      </c>
      <c r="C178" s="288"/>
      <c r="D178" s="288"/>
      <c r="E178" s="298"/>
    </row>
    <row r="179" ht="15.75" spans="1:5">
      <c r="A179" s="285">
        <v>2010150</v>
      </c>
      <c r="B179" s="289" t="s">
        <v>112</v>
      </c>
      <c r="C179" s="288"/>
      <c r="D179" s="288"/>
      <c r="E179" s="298"/>
    </row>
    <row r="180" ht="15.75" spans="1:5">
      <c r="A180" s="285">
        <v>2013299</v>
      </c>
      <c r="B180" s="290" t="s">
        <v>202</v>
      </c>
      <c r="C180" s="288">
        <v>508</v>
      </c>
      <c r="D180" s="288"/>
      <c r="E180" s="298"/>
    </row>
    <row r="181" ht="15.75" spans="1:5">
      <c r="A181" s="285">
        <v>20133</v>
      </c>
      <c r="B181" s="293" t="s">
        <v>203</v>
      </c>
      <c r="C181" s="288">
        <f>SUM(C182:C187)</f>
        <v>385</v>
      </c>
      <c r="D181" s="288">
        <f>SUM(D182:D187)</f>
        <v>160</v>
      </c>
      <c r="E181" s="298"/>
    </row>
    <row r="182" ht="15.75" spans="1:5">
      <c r="A182" s="285">
        <v>2010101</v>
      </c>
      <c r="B182" s="291" t="s">
        <v>103</v>
      </c>
      <c r="C182" s="288">
        <v>116</v>
      </c>
      <c r="D182" s="288">
        <v>160</v>
      </c>
      <c r="E182" s="298"/>
    </row>
    <row r="183" ht="15.75" spans="1:5">
      <c r="A183" s="285">
        <v>2010102</v>
      </c>
      <c r="B183" s="289" t="s">
        <v>104</v>
      </c>
      <c r="C183" s="288">
        <v>133</v>
      </c>
      <c r="D183" s="288"/>
      <c r="E183" s="298"/>
    </row>
    <row r="184" ht="15.75" spans="1:5">
      <c r="A184" s="285">
        <v>2010103</v>
      </c>
      <c r="B184" s="289" t="s">
        <v>105</v>
      </c>
      <c r="C184" s="288"/>
      <c r="D184" s="288"/>
      <c r="E184" s="298"/>
    </row>
    <row r="185" ht="15.75" spans="1:5">
      <c r="A185" s="285">
        <v>2013304</v>
      </c>
      <c r="B185" s="289" t="s">
        <v>204</v>
      </c>
      <c r="C185" s="288">
        <v>3</v>
      </c>
      <c r="D185" s="288"/>
      <c r="E185" s="298"/>
    </row>
    <row r="186" ht="15.75" spans="1:5">
      <c r="A186" s="285">
        <v>2010150</v>
      </c>
      <c r="B186" s="289" t="s">
        <v>112</v>
      </c>
      <c r="C186" s="288"/>
      <c r="D186" s="288"/>
      <c r="E186" s="298"/>
    </row>
    <row r="187" ht="15.75" spans="1:5">
      <c r="A187" s="285">
        <v>2013399</v>
      </c>
      <c r="B187" s="290" t="s">
        <v>205</v>
      </c>
      <c r="C187" s="288">
        <v>133</v>
      </c>
      <c r="D187" s="288"/>
      <c r="E187" s="298"/>
    </row>
    <row r="188" ht="15.75" spans="1:5">
      <c r="A188" s="285">
        <v>20134</v>
      </c>
      <c r="B188" s="293" t="s">
        <v>206</v>
      </c>
      <c r="C188" s="288">
        <f>SUM(C189:C195)</f>
        <v>102</v>
      </c>
      <c r="D188" s="288">
        <f>SUM(D189:D195)</f>
        <v>174</v>
      </c>
      <c r="E188" s="298"/>
    </row>
    <row r="189" ht="15.75" spans="1:5">
      <c r="A189" s="285">
        <v>2010101</v>
      </c>
      <c r="B189" s="290" t="s">
        <v>103</v>
      </c>
      <c r="C189" s="288">
        <v>89</v>
      </c>
      <c r="D189" s="288">
        <v>174</v>
      </c>
      <c r="E189" s="298"/>
    </row>
    <row r="190" ht="15.75" spans="1:5">
      <c r="A190" s="285">
        <v>2010102</v>
      </c>
      <c r="B190" s="289" t="s">
        <v>104</v>
      </c>
      <c r="C190" s="288"/>
      <c r="D190" s="288"/>
      <c r="E190" s="298"/>
    </row>
    <row r="191" ht="15.75" spans="1:5">
      <c r="A191" s="285">
        <v>2010103</v>
      </c>
      <c r="B191" s="289" t="s">
        <v>105</v>
      </c>
      <c r="C191" s="288"/>
      <c r="D191" s="288"/>
      <c r="E191" s="298"/>
    </row>
    <row r="192" ht="15.75" spans="1:5">
      <c r="A192" s="285">
        <v>2013404</v>
      </c>
      <c r="B192" s="289" t="s">
        <v>207</v>
      </c>
      <c r="C192" s="288">
        <v>12</v>
      </c>
      <c r="D192" s="288"/>
      <c r="E192" s="298"/>
    </row>
    <row r="193" ht="15.75" spans="1:5">
      <c r="A193" s="285">
        <v>2013405</v>
      </c>
      <c r="B193" s="289" t="s">
        <v>208</v>
      </c>
      <c r="C193" s="288">
        <v>1</v>
      </c>
      <c r="D193" s="288"/>
      <c r="E193" s="298"/>
    </row>
    <row r="194" ht="15.75" spans="1:5">
      <c r="A194" s="285">
        <v>2010150</v>
      </c>
      <c r="B194" s="289" t="s">
        <v>112</v>
      </c>
      <c r="C194" s="288"/>
      <c r="D194" s="284"/>
      <c r="E194" s="296"/>
    </row>
    <row r="195" ht="15.75" spans="1:5">
      <c r="A195" s="285">
        <v>2013499</v>
      </c>
      <c r="B195" s="290" t="s">
        <v>209</v>
      </c>
      <c r="C195" s="288"/>
      <c r="D195" s="284"/>
      <c r="E195" s="296"/>
    </row>
    <row r="196" ht="15.75" spans="1:5">
      <c r="A196" s="285">
        <v>20135</v>
      </c>
      <c r="B196" s="293" t="s">
        <v>210</v>
      </c>
      <c r="C196" s="288">
        <f>SUM(C197:C201)</f>
        <v>1</v>
      </c>
      <c r="D196" s="288">
        <f>SUM(D197:D201)</f>
        <v>0</v>
      </c>
      <c r="E196" s="296"/>
    </row>
    <row r="197" ht="15.75" spans="1:5">
      <c r="A197" s="285">
        <v>2010101</v>
      </c>
      <c r="B197" s="290" t="s">
        <v>103</v>
      </c>
      <c r="C197" s="288"/>
      <c r="D197" s="288"/>
      <c r="E197" s="298"/>
    </row>
    <row r="198" ht="15.75" spans="1:5">
      <c r="A198" s="285">
        <v>2010102</v>
      </c>
      <c r="B198" s="291" t="s">
        <v>104</v>
      </c>
      <c r="C198" s="288"/>
      <c r="D198" s="288"/>
      <c r="E198" s="298"/>
    </row>
    <row r="199" ht="15.75" spans="1:5">
      <c r="A199" s="285">
        <v>2010103</v>
      </c>
      <c r="B199" s="289" t="s">
        <v>105</v>
      </c>
      <c r="C199" s="288"/>
      <c r="D199" s="302"/>
      <c r="E199" s="298"/>
    </row>
    <row r="200" ht="15.75" spans="1:5">
      <c r="A200" s="285">
        <v>2010150</v>
      </c>
      <c r="B200" s="289" t="s">
        <v>112</v>
      </c>
      <c r="C200" s="288"/>
      <c r="D200" s="302"/>
      <c r="E200" s="298"/>
    </row>
    <row r="201" ht="15.75" spans="1:5">
      <c r="A201" s="285">
        <v>2013599</v>
      </c>
      <c r="B201" s="289" t="s">
        <v>211</v>
      </c>
      <c r="C201" s="288">
        <v>1</v>
      </c>
      <c r="D201" s="302"/>
      <c r="E201" s="298"/>
    </row>
    <row r="202" ht="15.75" spans="1:5">
      <c r="A202" s="285">
        <v>20136</v>
      </c>
      <c r="B202" s="293" t="s">
        <v>212</v>
      </c>
      <c r="C202" s="288">
        <f>SUM(C203:C207)</f>
        <v>18</v>
      </c>
      <c r="D202" s="288">
        <f>SUM(D203:D207)</f>
        <v>0</v>
      </c>
      <c r="E202" s="298"/>
    </row>
    <row r="203" ht="15.75" spans="1:5">
      <c r="A203" s="285">
        <v>2010101</v>
      </c>
      <c r="B203" s="290" t="s">
        <v>103</v>
      </c>
      <c r="C203" s="288"/>
      <c r="D203" s="302"/>
      <c r="E203" s="298"/>
    </row>
    <row r="204" ht="15.75" spans="1:5">
      <c r="A204" s="285">
        <v>2010102</v>
      </c>
      <c r="B204" s="290" t="s">
        <v>104</v>
      </c>
      <c r="C204" s="288">
        <v>18</v>
      </c>
      <c r="D204" s="302"/>
      <c r="E204" s="298"/>
    </row>
    <row r="205" ht="15.75" spans="1:5">
      <c r="A205" s="285">
        <v>2010103</v>
      </c>
      <c r="B205" s="289" t="s">
        <v>105</v>
      </c>
      <c r="C205" s="288"/>
      <c r="D205" s="302"/>
      <c r="E205" s="298"/>
    </row>
    <row r="206" ht="15.75" spans="1:5">
      <c r="A206" s="285">
        <v>2010150</v>
      </c>
      <c r="B206" s="289" t="s">
        <v>112</v>
      </c>
      <c r="C206" s="288"/>
      <c r="D206" s="302"/>
      <c r="E206" s="298"/>
    </row>
    <row r="207" ht="15.75" spans="1:5">
      <c r="A207" s="285">
        <v>2013699</v>
      </c>
      <c r="B207" s="289" t="s">
        <v>213</v>
      </c>
      <c r="C207" s="288"/>
      <c r="D207" s="302"/>
      <c r="E207" s="298"/>
    </row>
    <row r="208" ht="15.75" spans="1:5">
      <c r="A208" s="285">
        <v>20137</v>
      </c>
      <c r="B208" s="286" t="s">
        <v>214</v>
      </c>
      <c r="C208" s="288">
        <f>SUM(C209:C214)</f>
        <v>15</v>
      </c>
      <c r="D208" s="288">
        <f>SUM(D209:D214)</f>
        <v>103</v>
      </c>
      <c r="E208" s="298"/>
    </row>
    <row r="209" ht="15.75" spans="1:5">
      <c r="A209" s="285">
        <v>2010101</v>
      </c>
      <c r="B209" s="289" t="s">
        <v>103</v>
      </c>
      <c r="C209" s="288"/>
      <c r="D209" s="302">
        <v>103</v>
      </c>
      <c r="E209" s="298"/>
    </row>
    <row r="210" ht="15.75" spans="1:5">
      <c r="A210" s="285">
        <v>2010102</v>
      </c>
      <c r="B210" s="289" t="s">
        <v>104</v>
      </c>
      <c r="C210" s="288"/>
      <c r="D210" s="302"/>
      <c r="E210" s="298"/>
    </row>
    <row r="211" ht="15.75" spans="1:5">
      <c r="A211" s="285">
        <v>2010103</v>
      </c>
      <c r="B211" s="289" t="s">
        <v>105</v>
      </c>
      <c r="C211" s="288"/>
      <c r="D211" s="302"/>
      <c r="E211" s="298"/>
    </row>
    <row r="212" ht="15.75" spans="1:5">
      <c r="A212" s="285">
        <v>2013704</v>
      </c>
      <c r="B212" s="289" t="s">
        <v>215</v>
      </c>
      <c r="C212" s="288">
        <v>15</v>
      </c>
      <c r="D212" s="302"/>
      <c r="E212" s="298"/>
    </row>
    <row r="213" ht="15.75" spans="1:5">
      <c r="A213" s="285">
        <v>2010150</v>
      </c>
      <c r="B213" s="289" t="s">
        <v>112</v>
      </c>
      <c r="C213" s="288"/>
      <c r="D213" s="302"/>
      <c r="E213" s="298"/>
    </row>
    <row r="214" ht="15.75" spans="1:5">
      <c r="A214" s="285">
        <v>2013799</v>
      </c>
      <c r="B214" s="289" t="s">
        <v>216</v>
      </c>
      <c r="C214" s="288"/>
      <c r="D214" s="302"/>
      <c r="E214" s="298"/>
    </row>
    <row r="215" ht="15.75" spans="1:5">
      <c r="A215" s="285">
        <v>20138</v>
      </c>
      <c r="B215" s="286" t="s">
        <v>217</v>
      </c>
      <c r="C215" s="288">
        <f>SUM(C216:C229)</f>
        <v>740</v>
      </c>
      <c r="D215" s="288">
        <f>SUM(D216:D229)</f>
        <v>964</v>
      </c>
      <c r="E215" s="298"/>
    </row>
    <row r="216" ht="15.75" spans="1:5">
      <c r="A216" s="285">
        <v>2010101</v>
      </c>
      <c r="B216" s="289" t="s">
        <v>103</v>
      </c>
      <c r="C216" s="288">
        <v>597</v>
      </c>
      <c r="D216" s="288">
        <v>964</v>
      </c>
      <c r="E216" s="298"/>
    </row>
    <row r="217" ht="15.75" spans="1:5">
      <c r="A217" s="285">
        <v>2010102</v>
      </c>
      <c r="B217" s="289" t="s">
        <v>104</v>
      </c>
      <c r="C217" s="288"/>
      <c r="D217" s="288"/>
      <c r="E217" s="298"/>
    </row>
    <row r="218" ht="15.75" spans="1:5">
      <c r="A218" s="285">
        <v>2010103</v>
      </c>
      <c r="B218" s="289" t="s">
        <v>105</v>
      </c>
      <c r="C218" s="288"/>
      <c r="D218" s="288"/>
      <c r="E218" s="298"/>
    </row>
    <row r="219" ht="15.75" spans="1:5">
      <c r="A219" s="285">
        <v>2013804</v>
      </c>
      <c r="B219" s="289" t="s">
        <v>218</v>
      </c>
      <c r="C219" s="288"/>
      <c r="D219" s="288"/>
      <c r="E219" s="298"/>
    </row>
    <row r="220" ht="15.75" spans="1:5">
      <c r="A220" s="285">
        <v>2013805</v>
      </c>
      <c r="B220" s="289" t="s">
        <v>219</v>
      </c>
      <c r="C220" s="288"/>
      <c r="D220" s="288"/>
      <c r="E220" s="298"/>
    </row>
    <row r="221" ht="15.75" spans="1:5">
      <c r="A221" s="285">
        <v>2010607</v>
      </c>
      <c r="B221" s="289" t="s">
        <v>144</v>
      </c>
      <c r="C221" s="288"/>
      <c r="D221" s="288"/>
      <c r="E221" s="298"/>
    </row>
    <row r="222" ht="15.75" spans="1:5">
      <c r="A222" s="285">
        <v>2013810</v>
      </c>
      <c r="B222" s="289" t="s">
        <v>220</v>
      </c>
      <c r="C222" s="288"/>
      <c r="D222" s="288"/>
      <c r="E222" s="298"/>
    </row>
    <row r="223" ht="15.75" spans="1:5">
      <c r="A223" s="285">
        <v>2013812</v>
      </c>
      <c r="B223" s="289" t="s">
        <v>221</v>
      </c>
      <c r="C223" s="288">
        <v>2</v>
      </c>
      <c r="D223" s="288"/>
      <c r="E223" s="298"/>
    </row>
    <row r="224" ht="15.75" spans="1:5">
      <c r="A224" s="285">
        <v>2013813</v>
      </c>
      <c r="B224" s="289" t="s">
        <v>222</v>
      </c>
      <c r="C224" s="288"/>
      <c r="D224" s="288"/>
      <c r="E224" s="298"/>
    </row>
    <row r="225" ht="15.75" spans="1:5">
      <c r="A225" s="285">
        <v>2013814</v>
      </c>
      <c r="B225" s="289" t="s">
        <v>223</v>
      </c>
      <c r="C225" s="288"/>
      <c r="D225" s="288"/>
      <c r="E225" s="298"/>
    </row>
    <row r="226" ht="15.75" spans="1:5">
      <c r="A226" s="285">
        <v>2013815</v>
      </c>
      <c r="B226" s="289" t="s">
        <v>224</v>
      </c>
      <c r="C226" s="288">
        <v>58</v>
      </c>
      <c r="D226" s="288"/>
      <c r="E226" s="298"/>
    </row>
    <row r="227" ht="15.75" spans="1:5">
      <c r="A227" s="285">
        <v>2013816</v>
      </c>
      <c r="B227" s="289" t="s">
        <v>225</v>
      </c>
      <c r="C227" s="288">
        <v>12</v>
      </c>
      <c r="D227" s="288"/>
      <c r="E227" s="298"/>
    </row>
    <row r="228" ht="15.75" spans="1:5">
      <c r="A228" s="285">
        <v>2010150</v>
      </c>
      <c r="B228" s="289" t="s">
        <v>112</v>
      </c>
      <c r="C228" s="288"/>
      <c r="D228" s="288"/>
      <c r="E228" s="298"/>
    </row>
    <row r="229" ht="15.75" spans="1:5">
      <c r="A229" s="285">
        <v>2013899</v>
      </c>
      <c r="B229" s="289" t="s">
        <v>226</v>
      </c>
      <c r="C229" s="288">
        <v>71</v>
      </c>
      <c r="D229" s="288"/>
      <c r="E229" s="298"/>
    </row>
    <row r="230" ht="15.75" spans="1:5">
      <c r="A230" s="285">
        <v>20199</v>
      </c>
      <c r="B230" s="286" t="s">
        <v>227</v>
      </c>
      <c r="C230" s="288">
        <f>SUM(C231:C232)</f>
        <v>1377</v>
      </c>
      <c r="D230" s="288">
        <f>SUM(D231:D232)</f>
        <v>19312</v>
      </c>
      <c r="E230" s="298"/>
    </row>
    <row r="231" ht="15.75" spans="1:5">
      <c r="A231" s="285">
        <v>2019901</v>
      </c>
      <c r="B231" s="290" t="s">
        <v>228</v>
      </c>
      <c r="C231" s="288"/>
      <c r="D231" s="288"/>
      <c r="E231" s="298"/>
    </row>
    <row r="232" ht="15.75" spans="1:5">
      <c r="A232" s="285">
        <v>2019999</v>
      </c>
      <c r="B232" s="290" t="s">
        <v>229</v>
      </c>
      <c r="C232" s="288">
        <v>1377</v>
      </c>
      <c r="D232" s="288">
        <v>19312</v>
      </c>
      <c r="E232" s="298"/>
    </row>
    <row r="233" s="271" customFormat="1" ht="15.75" spans="1:7">
      <c r="A233" s="281">
        <v>202</v>
      </c>
      <c r="B233" s="282" t="s">
        <v>230</v>
      </c>
      <c r="C233" s="277">
        <f>SUM(C234:C236)</f>
        <v>0</v>
      </c>
      <c r="D233" s="284">
        <f>SUM(D234:D236)</f>
        <v>0</v>
      </c>
      <c r="E233" s="296"/>
      <c r="F233" s="297"/>
      <c r="G233" s="297"/>
    </row>
    <row r="234" ht="15.75" spans="1:5">
      <c r="A234" s="285">
        <v>20205</v>
      </c>
      <c r="B234" s="289" t="s">
        <v>231</v>
      </c>
      <c r="C234" s="287"/>
      <c r="D234" s="288"/>
      <c r="E234" s="298"/>
    </row>
    <row r="235" ht="15.75" spans="1:5">
      <c r="A235" s="285">
        <v>20206</v>
      </c>
      <c r="B235" s="289" t="s">
        <v>232</v>
      </c>
      <c r="C235" s="287"/>
      <c r="D235" s="288"/>
      <c r="E235" s="298"/>
    </row>
    <row r="236" ht="15.75" spans="1:5">
      <c r="A236" s="285">
        <v>20299</v>
      </c>
      <c r="B236" s="289" t="s">
        <v>233</v>
      </c>
      <c r="C236" s="287"/>
      <c r="D236" s="288"/>
      <c r="E236" s="298"/>
    </row>
    <row r="237" s="271" customFormat="1" ht="15.75" spans="1:7">
      <c r="A237" s="281">
        <v>203</v>
      </c>
      <c r="B237" s="282" t="s">
        <v>234</v>
      </c>
      <c r="C237" s="283">
        <f>SUM(C238,C248)</f>
        <v>241</v>
      </c>
      <c r="D237" s="284">
        <f>SUM(D238,D248)</f>
        <v>253</v>
      </c>
      <c r="E237" s="296"/>
      <c r="F237" s="297"/>
      <c r="G237" s="297"/>
    </row>
    <row r="238" ht="15.75" spans="1:5">
      <c r="A238" s="285">
        <v>20306</v>
      </c>
      <c r="B238" s="293" t="s">
        <v>235</v>
      </c>
      <c r="C238" s="287">
        <v>100</v>
      </c>
      <c r="D238" s="288">
        <f>SUM(D239:D247)</f>
        <v>0</v>
      </c>
      <c r="E238" s="298"/>
    </row>
    <row r="239" ht="15.75" spans="1:5">
      <c r="A239" s="285">
        <v>2030601</v>
      </c>
      <c r="B239" s="290" t="s">
        <v>236</v>
      </c>
      <c r="C239" s="287">
        <v>52</v>
      </c>
      <c r="D239" s="288"/>
      <c r="E239" s="298"/>
    </row>
    <row r="240" ht="15.75" spans="1:5">
      <c r="A240" s="285">
        <v>2030602</v>
      </c>
      <c r="B240" s="289" t="s">
        <v>237</v>
      </c>
      <c r="C240" s="287"/>
      <c r="D240" s="288"/>
      <c r="E240" s="298"/>
    </row>
    <row r="241" ht="15.75" spans="1:5">
      <c r="A241" s="285">
        <v>2030603</v>
      </c>
      <c r="B241" s="289" t="s">
        <v>238</v>
      </c>
      <c r="C241" s="287">
        <v>16</v>
      </c>
      <c r="D241" s="288"/>
      <c r="E241" s="298"/>
    </row>
    <row r="242" ht="15.75" spans="1:5">
      <c r="A242" s="285">
        <v>2030604</v>
      </c>
      <c r="B242" s="289" t="s">
        <v>239</v>
      </c>
      <c r="C242" s="287"/>
      <c r="D242" s="288"/>
      <c r="E242" s="298"/>
    </row>
    <row r="243" ht="15.75" spans="1:5">
      <c r="A243" s="285">
        <v>2030605</v>
      </c>
      <c r="B243" s="290" t="s">
        <v>240</v>
      </c>
      <c r="C243" s="287"/>
      <c r="D243" s="288"/>
      <c r="E243" s="298"/>
    </row>
    <row r="244" ht="15.75" spans="1:5">
      <c r="A244" s="285">
        <v>2030607</v>
      </c>
      <c r="B244" s="290" t="s">
        <v>241</v>
      </c>
      <c r="C244" s="287"/>
      <c r="D244" s="288"/>
      <c r="E244" s="298"/>
    </row>
    <row r="245" ht="15.75" spans="1:5">
      <c r="A245" s="285">
        <v>2030607</v>
      </c>
      <c r="B245" s="290" t="s">
        <v>242</v>
      </c>
      <c r="C245" s="287">
        <v>32</v>
      </c>
      <c r="D245" s="288"/>
      <c r="E245" s="298"/>
    </row>
    <row r="246" ht="15.75" spans="1:5">
      <c r="A246" s="285">
        <v>2030608</v>
      </c>
      <c r="B246" s="290" t="s">
        <v>243</v>
      </c>
      <c r="C246" s="287"/>
      <c r="D246" s="288"/>
      <c r="E246" s="298"/>
    </row>
    <row r="247" ht="15.75" spans="1:5">
      <c r="A247" s="285">
        <v>2030699</v>
      </c>
      <c r="B247" s="290" t="s">
        <v>244</v>
      </c>
      <c r="C247" s="287"/>
      <c r="D247" s="288"/>
      <c r="E247" s="298"/>
    </row>
    <row r="248" ht="15.75" spans="1:5">
      <c r="A248" s="285">
        <v>20399</v>
      </c>
      <c r="B248" s="293" t="s">
        <v>245</v>
      </c>
      <c r="C248" s="287">
        <v>141</v>
      </c>
      <c r="D248" s="288">
        <v>253</v>
      </c>
      <c r="E248" s="298"/>
    </row>
    <row r="249" s="271" customFormat="1" ht="15.75" spans="1:7">
      <c r="A249" s="281">
        <v>204</v>
      </c>
      <c r="B249" s="282" t="s">
        <v>246</v>
      </c>
      <c r="C249" s="283">
        <f>SUM(C250,C253,C264,C271,C279,C288,C302,C312,C322,C330,C336)</f>
        <v>6394</v>
      </c>
      <c r="D249" s="284">
        <f>SUM(D250,D253,D264,D271,D279,D288,D302,D312,D322,D330,D336)</f>
        <v>7711</v>
      </c>
      <c r="E249" s="296"/>
      <c r="F249" s="297"/>
      <c r="G249" s="297"/>
    </row>
    <row r="250" ht="15.75" spans="1:5">
      <c r="A250" s="285">
        <v>20401</v>
      </c>
      <c r="B250" s="286" t="s">
        <v>247</v>
      </c>
      <c r="C250" s="287">
        <f>SUM(C251:C252)</f>
        <v>93</v>
      </c>
      <c r="D250" s="288">
        <f>SUM(D251:D252)</f>
        <v>413</v>
      </c>
      <c r="E250" s="298"/>
    </row>
    <row r="251" ht="15.75" spans="1:5">
      <c r="A251" s="285">
        <v>2040101</v>
      </c>
      <c r="B251" s="289" t="s">
        <v>248</v>
      </c>
      <c r="C251" s="287">
        <v>73</v>
      </c>
      <c r="D251" s="288"/>
      <c r="E251" s="298"/>
    </row>
    <row r="252" ht="15.75" spans="1:5">
      <c r="A252" s="285">
        <v>2040199</v>
      </c>
      <c r="B252" s="290" t="s">
        <v>249</v>
      </c>
      <c r="C252" s="287">
        <v>20</v>
      </c>
      <c r="D252" s="288">
        <v>413</v>
      </c>
      <c r="E252" s="298"/>
    </row>
    <row r="253" ht="15.75" spans="1:5">
      <c r="A253" s="285">
        <v>20402</v>
      </c>
      <c r="B253" s="293" t="s">
        <v>250</v>
      </c>
      <c r="C253" s="287">
        <f>SUM(C254:C263)</f>
        <v>5585</v>
      </c>
      <c r="D253" s="288">
        <f>SUM(D254:D263)</f>
        <v>4672</v>
      </c>
      <c r="E253" s="298"/>
    </row>
    <row r="254" ht="15.75" spans="1:5">
      <c r="A254" s="285">
        <v>2010101</v>
      </c>
      <c r="B254" s="290" t="s">
        <v>103</v>
      </c>
      <c r="C254" s="287">
        <v>2251</v>
      </c>
      <c r="D254" s="288">
        <v>4672</v>
      </c>
      <c r="E254" s="298"/>
    </row>
    <row r="255" ht="15.75" spans="1:5">
      <c r="A255" s="285">
        <v>2010102</v>
      </c>
      <c r="B255" s="290" t="s">
        <v>104</v>
      </c>
      <c r="C255" s="287">
        <v>592</v>
      </c>
      <c r="D255" s="288"/>
      <c r="E255" s="298"/>
    </row>
    <row r="256" ht="15.75" spans="1:5">
      <c r="A256" s="285">
        <v>2010103</v>
      </c>
      <c r="B256" s="290" t="s">
        <v>105</v>
      </c>
      <c r="C256" s="287"/>
      <c r="D256" s="288"/>
      <c r="E256" s="298"/>
    </row>
    <row r="257" ht="15.75" spans="1:5">
      <c r="A257" s="285">
        <v>2010607</v>
      </c>
      <c r="B257" s="290" t="s">
        <v>144</v>
      </c>
      <c r="C257" s="287">
        <v>29</v>
      </c>
      <c r="D257" s="288"/>
      <c r="E257" s="298"/>
    </row>
    <row r="258" ht="15.75" spans="1:5">
      <c r="A258" s="285">
        <v>2040220</v>
      </c>
      <c r="B258" s="290" t="s">
        <v>251</v>
      </c>
      <c r="C258" s="287">
        <v>287</v>
      </c>
      <c r="D258" s="288"/>
      <c r="E258" s="298"/>
    </row>
    <row r="259" ht="15.75" spans="1:5">
      <c r="A259" s="285">
        <v>2040221</v>
      </c>
      <c r="B259" s="290" t="s">
        <v>252</v>
      </c>
      <c r="C259" s="287"/>
      <c r="D259" s="288"/>
      <c r="E259" s="298"/>
    </row>
    <row r="260" ht="15.75" spans="1:5">
      <c r="A260" s="285">
        <v>2040222</v>
      </c>
      <c r="B260" s="290" t="s">
        <v>253</v>
      </c>
      <c r="C260" s="287"/>
      <c r="D260" s="288"/>
      <c r="E260" s="298"/>
    </row>
    <row r="261" ht="15.75" spans="1:5">
      <c r="A261" s="285">
        <v>2040223</v>
      </c>
      <c r="B261" s="290" t="s">
        <v>254</v>
      </c>
      <c r="C261" s="287"/>
      <c r="D261" s="288"/>
      <c r="E261" s="298"/>
    </row>
    <row r="262" ht="15.75" spans="1:5">
      <c r="A262" s="285">
        <v>2010150</v>
      </c>
      <c r="B262" s="290" t="s">
        <v>112</v>
      </c>
      <c r="C262" s="287"/>
      <c r="D262" s="288"/>
      <c r="E262" s="298"/>
    </row>
    <row r="263" ht="15.75" spans="1:5">
      <c r="A263" s="285">
        <v>2040299</v>
      </c>
      <c r="B263" s="290" t="s">
        <v>255</v>
      </c>
      <c r="C263" s="287">
        <v>2426</v>
      </c>
      <c r="D263" s="288"/>
      <c r="E263" s="298"/>
    </row>
    <row r="264" ht="15.75" spans="1:5">
      <c r="A264" s="285">
        <v>20403</v>
      </c>
      <c r="B264" s="286" t="s">
        <v>256</v>
      </c>
      <c r="C264" s="287">
        <f>SUM(C265:C270)</f>
        <v>0</v>
      </c>
      <c r="D264" s="288">
        <f>SUM(D265:D270)</f>
        <v>0</v>
      </c>
      <c r="E264" s="298"/>
    </row>
    <row r="265" ht="15.75" spans="1:5">
      <c r="A265" s="285">
        <v>2010101</v>
      </c>
      <c r="B265" s="289" t="s">
        <v>103</v>
      </c>
      <c r="C265" s="287"/>
      <c r="D265" s="288"/>
      <c r="E265" s="298"/>
    </row>
    <row r="266" ht="15.75" spans="1:5">
      <c r="A266" s="285">
        <v>2010102</v>
      </c>
      <c r="B266" s="289" t="s">
        <v>104</v>
      </c>
      <c r="C266" s="287"/>
      <c r="D266" s="288"/>
      <c r="E266" s="298"/>
    </row>
    <row r="267" ht="15.75" spans="1:5">
      <c r="A267" s="285">
        <v>2010103</v>
      </c>
      <c r="B267" s="290" t="s">
        <v>105</v>
      </c>
      <c r="C267" s="287"/>
      <c r="D267" s="288"/>
      <c r="E267" s="298"/>
    </row>
    <row r="268" ht="15.75" spans="1:5">
      <c r="A268" s="285">
        <v>2040304</v>
      </c>
      <c r="B268" s="290" t="s">
        <v>257</v>
      </c>
      <c r="C268" s="287"/>
      <c r="D268" s="288"/>
      <c r="E268" s="298"/>
    </row>
    <row r="269" ht="15.75" spans="1:5">
      <c r="A269" s="285">
        <v>2010150</v>
      </c>
      <c r="B269" s="290" t="s">
        <v>112</v>
      </c>
      <c r="C269" s="287"/>
      <c r="D269" s="288"/>
      <c r="E269" s="298"/>
    </row>
    <row r="270" ht="15.75" spans="1:5">
      <c r="A270" s="285">
        <v>2040399</v>
      </c>
      <c r="B270" s="291" t="s">
        <v>258</v>
      </c>
      <c r="C270" s="287"/>
      <c r="D270" s="288"/>
      <c r="E270" s="298"/>
    </row>
    <row r="271" ht="15.75" spans="1:5">
      <c r="A271" s="285">
        <v>20404</v>
      </c>
      <c r="B271" s="294" t="s">
        <v>259</v>
      </c>
      <c r="C271" s="287">
        <f>SUM(C272:C278)</f>
        <v>43</v>
      </c>
      <c r="D271" s="288">
        <f>SUM(D272:D278)</f>
        <v>0</v>
      </c>
      <c r="E271" s="298"/>
    </row>
    <row r="272" ht="15.75" spans="1:5">
      <c r="A272" s="285">
        <v>2010101</v>
      </c>
      <c r="B272" s="289" t="s">
        <v>103</v>
      </c>
      <c r="C272" s="287">
        <v>43</v>
      </c>
      <c r="D272" s="288"/>
      <c r="E272" s="298"/>
    </row>
    <row r="273" ht="15.75" spans="1:5">
      <c r="A273" s="285">
        <v>2010102</v>
      </c>
      <c r="B273" s="289" t="s">
        <v>104</v>
      </c>
      <c r="C273" s="287"/>
      <c r="D273" s="288"/>
      <c r="E273" s="298"/>
    </row>
    <row r="274" ht="15.75" spans="1:5">
      <c r="A274" s="285">
        <v>2010103</v>
      </c>
      <c r="B274" s="290" t="s">
        <v>105</v>
      </c>
      <c r="C274" s="287"/>
      <c r="D274" s="288"/>
      <c r="E274" s="298"/>
    </row>
    <row r="275" ht="15.75" spans="1:5">
      <c r="A275" s="285">
        <v>2040409</v>
      </c>
      <c r="B275" s="290" t="s">
        <v>260</v>
      </c>
      <c r="C275" s="287"/>
      <c r="D275" s="288"/>
      <c r="E275" s="298"/>
    </row>
    <row r="276" ht="15.75" spans="1:5">
      <c r="A276" s="285">
        <v>2040410</v>
      </c>
      <c r="B276" s="290" t="s">
        <v>261</v>
      </c>
      <c r="C276" s="287"/>
      <c r="D276" s="288"/>
      <c r="E276" s="298"/>
    </row>
    <row r="277" ht="15.75" spans="1:5">
      <c r="A277" s="285">
        <v>2010150</v>
      </c>
      <c r="B277" s="290" t="s">
        <v>112</v>
      </c>
      <c r="C277" s="287"/>
      <c r="D277" s="288"/>
      <c r="E277" s="298"/>
    </row>
    <row r="278" ht="15.75" spans="1:5">
      <c r="A278" s="285">
        <v>2040499</v>
      </c>
      <c r="B278" s="290" t="s">
        <v>262</v>
      </c>
      <c r="C278" s="287"/>
      <c r="D278" s="288"/>
      <c r="E278" s="298"/>
    </row>
    <row r="279" ht="15.75" spans="1:5">
      <c r="A279" s="285">
        <v>20405</v>
      </c>
      <c r="B279" s="282" t="s">
        <v>263</v>
      </c>
      <c r="C279" s="287">
        <f>SUM(C280:C287)</f>
        <v>50</v>
      </c>
      <c r="D279" s="288">
        <f>SUM(D280:D287)</f>
        <v>0</v>
      </c>
      <c r="E279" s="298"/>
    </row>
    <row r="280" ht="15.75" spans="1:5">
      <c r="A280" s="285">
        <v>2010101</v>
      </c>
      <c r="B280" s="289" t="s">
        <v>103</v>
      </c>
      <c r="C280" s="287">
        <v>50</v>
      </c>
      <c r="D280" s="288"/>
      <c r="E280" s="298"/>
    </row>
    <row r="281" ht="15.75" spans="1:5">
      <c r="A281" s="285">
        <v>2010102</v>
      </c>
      <c r="B281" s="289" t="s">
        <v>104</v>
      </c>
      <c r="C281" s="287"/>
      <c r="D281" s="288"/>
      <c r="E281" s="298"/>
    </row>
    <row r="282" ht="15.75" spans="1:5">
      <c r="A282" s="285">
        <v>2010103</v>
      </c>
      <c r="B282" s="289" t="s">
        <v>105</v>
      </c>
      <c r="C282" s="287"/>
      <c r="D282" s="288"/>
      <c r="E282" s="298"/>
    </row>
    <row r="283" ht="15.75" spans="1:5">
      <c r="A283" s="285">
        <v>2040504</v>
      </c>
      <c r="B283" s="290" t="s">
        <v>264</v>
      </c>
      <c r="C283" s="287"/>
      <c r="D283" s="288"/>
      <c r="E283" s="298"/>
    </row>
    <row r="284" ht="15.75" spans="1:5">
      <c r="A284" s="285">
        <v>2040505</v>
      </c>
      <c r="B284" s="290" t="s">
        <v>265</v>
      </c>
      <c r="C284" s="287"/>
      <c r="D284" s="288"/>
      <c r="E284" s="298"/>
    </row>
    <row r="285" ht="15.75" spans="1:5">
      <c r="A285" s="285">
        <v>2040506</v>
      </c>
      <c r="B285" s="290" t="s">
        <v>266</v>
      </c>
      <c r="C285" s="287"/>
      <c r="D285" s="288"/>
      <c r="E285" s="298"/>
    </row>
    <row r="286" ht="15.75" spans="1:5">
      <c r="A286" s="285">
        <v>2010150</v>
      </c>
      <c r="B286" s="289" t="s">
        <v>112</v>
      </c>
      <c r="C286" s="287"/>
      <c r="D286" s="288"/>
      <c r="E286" s="298"/>
    </row>
    <row r="287" ht="15.75" spans="1:5">
      <c r="A287" s="285">
        <v>2040599</v>
      </c>
      <c r="B287" s="289" t="s">
        <v>267</v>
      </c>
      <c r="C287" s="287"/>
      <c r="D287" s="288"/>
      <c r="E287" s="298"/>
    </row>
    <row r="288" ht="15.75" spans="1:5">
      <c r="A288" s="285">
        <v>20406</v>
      </c>
      <c r="B288" s="286" t="s">
        <v>268</v>
      </c>
      <c r="C288" s="287">
        <f>SUM(C289:C301)</f>
        <v>563</v>
      </c>
      <c r="D288" s="288">
        <f>SUM(D289:D301)</f>
        <v>716</v>
      </c>
      <c r="E288" s="298"/>
    </row>
    <row r="289" ht="15.75" spans="1:5">
      <c r="A289" s="285">
        <v>2010101</v>
      </c>
      <c r="B289" s="290" t="s">
        <v>103</v>
      </c>
      <c r="C289" s="287">
        <v>308</v>
      </c>
      <c r="D289" s="288">
        <v>716</v>
      </c>
      <c r="E289" s="298"/>
    </row>
    <row r="290" ht="15.75" spans="1:5">
      <c r="A290" s="285">
        <v>2010102</v>
      </c>
      <c r="B290" s="290" t="s">
        <v>104</v>
      </c>
      <c r="C290" s="287">
        <v>159</v>
      </c>
      <c r="D290" s="288"/>
      <c r="E290" s="298"/>
    </row>
    <row r="291" ht="15.75" spans="1:5">
      <c r="A291" s="285">
        <v>2010103</v>
      </c>
      <c r="B291" s="290" t="s">
        <v>105</v>
      </c>
      <c r="C291" s="287"/>
      <c r="D291" s="288"/>
      <c r="E291" s="298"/>
    </row>
    <row r="292" ht="15.75" spans="1:5">
      <c r="A292" s="285">
        <v>2040604</v>
      </c>
      <c r="B292" s="291" t="s">
        <v>269</v>
      </c>
      <c r="C292" s="287">
        <v>5</v>
      </c>
      <c r="D292" s="288"/>
      <c r="E292" s="298"/>
    </row>
    <row r="293" ht="15.75" spans="1:5">
      <c r="A293" s="285">
        <v>2040605</v>
      </c>
      <c r="B293" s="289" t="s">
        <v>270</v>
      </c>
      <c r="C293" s="287">
        <v>6</v>
      </c>
      <c r="D293" s="288"/>
      <c r="E293" s="298"/>
    </row>
    <row r="294" ht="15.75" spans="1:5">
      <c r="A294" s="285">
        <v>2040606</v>
      </c>
      <c r="B294" s="289" t="s">
        <v>271</v>
      </c>
      <c r="C294" s="287">
        <v>1</v>
      </c>
      <c r="D294" s="288"/>
      <c r="E294" s="298"/>
    </row>
    <row r="295" ht="15.75" spans="1:5">
      <c r="A295" s="285">
        <v>2040607</v>
      </c>
      <c r="B295" s="292" t="s">
        <v>272</v>
      </c>
      <c r="C295" s="287">
        <v>1</v>
      </c>
      <c r="D295" s="288"/>
      <c r="E295" s="298"/>
    </row>
    <row r="296" ht="15.75" spans="1:5">
      <c r="A296" s="285">
        <v>2040608</v>
      </c>
      <c r="B296" s="290" t="s">
        <v>273</v>
      </c>
      <c r="C296" s="287"/>
      <c r="D296" s="288"/>
      <c r="E296" s="298"/>
    </row>
    <row r="297" ht="15.75" spans="1:5">
      <c r="A297" s="285">
        <v>2040610</v>
      </c>
      <c r="B297" s="290" t="s">
        <v>274</v>
      </c>
      <c r="C297" s="287">
        <v>38</v>
      </c>
      <c r="D297" s="288"/>
      <c r="E297" s="298"/>
    </row>
    <row r="298" ht="15.75" spans="1:5">
      <c r="A298" s="285">
        <v>2040612</v>
      </c>
      <c r="B298" s="290" t="s">
        <v>275</v>
      </c>
      <c r="C298" s="287"/>
      <c r="D298" s="288"/>
      <c r="E298" s="298"/>
    </row>
    <row r="299" ht="15.75" spans="1:5">
      <c r="A299" s="285">
        <v>2010607</v>
      </c>
      <c r="B299" s="290" t="s">
        <v>144</v>
      </c>
      <c r="C299" s="287"/>
      <c r="D299" s="288"/>
      <c r="E299" s="298"/>
    </row>
    <row r="300" ht="15.75" spans="1:5">
      <c r="A300" s="285">
        <v>2010150</v>
      </c>
      <c r="B300" s="290" t="s">
        <v>112</v>
      </c>
      <c r="C300" s="287"/>
      <c r="D300" s="288"/>
      <c r="E300" s="298"/>
    </row>
    <row r="301" ht="15.75" spans="1:5">
      <c r="A301" s="285">
        <v>2040699</v>
      </c>
      <c r="B301" s="289" t="s">
        <v>276</v>
      </c>
      <c r="C301" s="287">
        <v>45</v>
      </c>
      <c r="D301" s="288"/>
      <c r="E301" s="298"/>
    </row>
    <row r="302" ht="15.75" spans="1:5">
      <c r="A302" s="285">
        <v>20407</v>
      </c>
      <c r="B302" s="294" t="s">
        <v>277</v>
      </c>
      <c r="C302" s="287">
        <f>SUM(C303:C311)</f>
        <v>0</v>
      </c>
      <c r="D302" s="288">
        <f>SUM(D303:D311)</f>
        <v>0</v>
      </c>
      <c r="E302" s="298"/>
    </row>
    <row r="303" ht="15.75" spans="1:5">
      <c r="A303" s="285">
        <v>2010101</v>
      </c>
      <c r="B303" s="289" t="s">
        <v>103</v>
      </c>
      <c r="C303" s="287"/>
      <c r="D303" s="288"/>
      <c r="E303" s="298"/>
    </row>
    <row r="304" ht="15.75" spans="1:5">
      <c r="A304" s="285">
        <v>2010102</v>
      </c>
      <c r="B304" s="290" t="s">
        <v>104</v>
      </c>
      <c r="C304" s="287"/>
      <c r="D304" s="288"/>
      <c r="E304" s="298"/>
    </row>
    <row r="305" ht="15.75" spans="1:5">
      <c r="A305" s="285">
        <v>2010103</v>
      </c>
      <c r="B305" s="290" t="s">
        <v>105</v>
      </c>
      <c r="C305" s="287"/>
      <c r="D305" s="288"/>
      <c r="E305" s="298"/>
    </row>
    <row r="306" ht="15.75" spans="1:5">
      <c r="A306" s="285">
        <v>2040704</v>
      </c>
      <c r="B306" s="290" t="s">
        <v>278</v>
      </c>
      <c r="C306" s="287"/>
      <c r="D306" s="288"/>
      <c r="E306" s="298"/>
    </row>
    <row r="307" ht="15.75" spans="1:5">
      <c r="A307" s="285">
        <v>2040705</v>
      </c>
      <c r="B307" s="291" t="s">
        <v>279</v>
      </c>
      <c r="C307" s="287"/>
      <c r="D307" s="288"/>
      <c r="E307" s="298"/>
    </row>
    <row r="308" ht="15.75" spans="1:5">
      <c r="A308" s="285">
        <v>2040706</v>
      </c>
      <c r="B308" s="289" t="s">
        <v>280</v>
      </c>
      <c r="C308" s="287"/>
      <c r="D308" s="288"/>
      <c r="E308" s="298"/>
    </row>
    <row r="309" ht="15.75" spans="1:5">
      <c r="A309" s="285">
        <v>2010607</v>
      </c>
      <c r="B309" s="289" t="s">
        <v>144</v>
      </c>
      <c r="C309" s="287"/>
      <c r="D309" s="288"/>
      <c r="E309" s="298"/>
    </row>
    <row r="310" ht="15.75" spans="1:5">
      <c r="A310" s="285">
        <v>2010150</v>
      </c>
      <c r="B310" s="289" t="s">
        <v>112</v>
      </c>
      <c r="C310" s="287"/>
      <c r="D310" s="288"/>
      <c r="E310" s="298"/>
    </row>
    <row r="311" ht="15.75" spans="1:5">
      <c r="A311" s="285">
        <v>2040799</v>
      </c>
      <c r="B311" s="289" t="s">
        <v>281</v>
      </c>
      <c r="C311" s="287"/>
      <c r="D311" s="288"/>
      <c r="E311" s="298"/>
    </row>
    <row r="312" ht="15.75" spans="1:5">
      <c r="A312" s="285">
        <v>20408</v>
      </c>
      <c r="B312" s="293" t="s">
        <v>282</v>
      </c>
      <c r="C312" s="287">
        <f>SUM(C313:C321)</f>
        <v>0</v>
      </c>
      <c r="D312" s="288">
        <f>SUM(D313:D321)</f>
        <v>0</v>
      </c>
      <c r="E312" s="298"/>
    </row>
    <row r="313" ht="15.75" spans="1:5">
      <c r="A313" s="285">
        <v>2010101</v>
      </c>
      <c r="B313" s="290" t="s">
        <v>103</v>
      </c>
      <c r="C313" s="287"/>
      <c r="D313" s="288"/>
      <c r="E313" s="298"/>
    </row>
    <row r="314" ht="15.75" spans="1:5">
      <c r="A314" s="285">
        <v>2010102</v>
      </c>
      <c r="B314" s="290" t="s">
        <v>104</v>
      </c>
      <c r="C314" s="287"/>
      <c r="D314" s="288"/>
      <c r="E314" s="298"/>
    </row>
    <row r="315" ht="15.75" spans="1:5">
      <c r="A315" s="285">
        <v>2010103</v>
      </c>
      <c r="B315" s="289" t="s">
        <v>105</v>
      </c>
      <c r="C315" s="287"/>
      <c r="D315" s="288"/>
      <c r="E315" s="298"/>
    </row>
    <row r="316" ht="15.75" spans="1:5">
      <c r="A316" s="285">
        <v>2040804</v>
      </c>
      <c r="B316" s="289" t="s">
        <v>283</v>
      </c>
      <c r="C316" s="287"/>
      <c r="D316" s="288"/>
      <c r="E316" s="298"/>
    </row>
    <row r="317" ht="15.75" spans="1:5">
      <c r="A317" s="285">
        <v>2040805</v>
      </c>
      <c r="B317" s="289" t="s">
        <v>284</v>
      </c>
      <c r="C317" s="287"/>
      <c r="D317" s="288"/>
      <c r="E317" s="298"/>
    </row>
    <row r="318" ht="15.75" spans="1:5">
      <c r="A318" s="285">
        <v>2040806</v>
      </c>
      <c r="B318" s="290" t="s">
        <v>285</v>
      </c>
      <c r="C318" s="287"/>
      <c r="D318" s="288"/>
      <c r="E318" s="298"/>
    </row>
    <row r="319" ht="15.75" spans="1:5">
      <c r="A319" s="285">
        <v>2010607</v>
      </c>
      <c r="B319" s="290" t="s">
        <v>144</v>
      </c>
      <c r="C319" s="287"/>
      <c r="D319" s="288"/>
      <c r="E319" s="298"/>
    </row>
    <row r="320" ht="15.75" spans="1:5">
      <c r="A320" s="285">
        <v>2010150</v>
      </c>
      <c r="B320" s="290" t="s">
        <v>112</v>
      </c>
      <c r="C320" s="287"/>
      <c r="D320" s="288"/>
      <c r="E320" s="298"/>
    </row>
    <row r="321" ht="15.75" spans="1:5">
      <c r="A321" s="285">
        <v>2040899</v>
      </c>
      <c r="B321" s="290" t="s">
        <v>286</v>
      </c>
      <c r="C321" s="287"/>
      <c r="D321" s="288"/>
      <c r="E321" s="298"/>
    </row>
    <row r="322" ht="15.75" spans="1:5">
      <c r="A322" s="285">
        <v>20409</v>
      </c>
      <c r="B322" s="282" t="s">
        <v>287</v>
      </c>
      <c r="C322" s="287">
        <f>SUM(C323:C329)</f>
        <v>0</v>
      </c>
      <c r="D322" s="288">
        <f>SUM(D323:D329)</f>
        <v>0</v>
      </c>
      <c r="E322" s="298"/>
    </row>
    <row r="323" ht="15.75" spans="1:5">
      <c r="A323" s="285">
        <v>2010101</v>
      </c>
      <c r="B323" s="289" t="s">
        <v>103</v>
      </c>
      <c r="C323" s="287"/>
      <c r="D323" s="288"/>
      <c r="E323" s="298"/>
    </row>
    <row r="324" ht="15.75" spans="1:5">
      <c r="A324" s="285">
        <v>2010102</v>
      </c>
      <c r="B324" s="289" t="s">
        <v>104</v>
      </c>
      <c r="C324" s="287"/>
      <c r="D324" s="288"/>
      <c r="E324" s="298"/>
    </row>
    <row r="325" ht="15.75" spans="1:5">
      <c r="A325" s="285">
        <v>2010103</v>
      </c>
      <c r="B325" s="292" t="s">
        <v>105</v>
      </c>
      <c r="C325" s="287"/>
      <c r="D325" s="288"/>
      <c r="E325" s="298"/>
    </row>
    <row r="326" ht="15.75" spans="1:5">
      <c r="A326" s="285">
        <v>2040904</v>
      </c>
      <c r="B326" s="300" t="s">
        <v>288</v>
      </c>
      <c r="C326" s="287"/>
      <c r="D326" s="288"/>
      <c r="E326" s="298"/>
    </row>
    <row r="327" ht="15.75" spans="1:5">
      <c r="A327" s="285">
        <v>2040905</v>
      </c>
      <c r="B327" s="290" t="s">
        <v>289</v>
      </c>
      <c r="C327" s="287"/>
      <c r="D327" s="288"/>
      <c r="E327" s="298"/>
    </row>
    <row r="328" ht="15.75" spans="1:5">
      <c r="A328" s="285">
        <v>2010150</v>
      </c>
      <c r="B328" s="290" t="s">
        <v>112</v>
      </c>
      <c r="C328" s="287"/>
      <c r="D328" s="288"/>
      <c r="E328" s="298"/>
    </row>
    <row r="329" ht="15.75" spans="1:5">
      <c r="A329" s="285">
        <v>2040999</v>
      </c>
      <c r="B329" s="289" t="s">
        <v>290</v>
      </c>
      <c r="C329" s="287"/>
      <c r="D329" s="288"/>
      <c r="E329" s="298"/>
    </row>
    <row r="330" ht="15.75" spans="1:5">
      <c r="A330" s="285">
        <v>20410</v>
      </c>
      <c r="B330" s="286" t="s">
        <v>291</v>
      </c>
      <c r="C330" s="287">
        <f>SUM(C331:C335)</f>
        <v>0</v>
      </c>
      <c r="D330" s="288">
        <f>SUM(D331:D335)</f>
        <v>0</v>
      </c>
      <c r="E330" s="298"/>
    </row>
    <row r="331" ht="15.75" spans="1:5">
      <c r="A331" s="285">
        <v>2010101</v>
      </c>
      <c r="B331" s="289" t="s">
        <v>103</v>
      </c>
      <c r="C331" s="287"/>
      <c r="D331" s="288"/>
      <c r="E331" s="298"/>
    </row>
    <row r="332" ht="15.75" spans="1:5">
      <c r="A332" s="285">
        <v>2010102</v>
      </c>
      <c r="B332" s="290" t="s">
        <v>104</v>
      </c>
      <c r="C332" s="287"/>
      <c r="D332" s="288"/>
      <c r="E332" s="298"/>
    </row>
    <row r="333" ht="15.75" spans="1:5">
      <c r="A333" s="285">
        <v>2010607</v>
      </c>
      <c r="B333" s="289" t="s">
        <v>144</v>
      </c>
      <c r="C333" s="287"/>
      <c r="D333" s="288"/>
      <c r="E333" s="298"/>
    </row>
    <row r="334" ht="15.75" spans="1:5">
      <c r="A334" s="285">
        <v>2041007</v>
      </c>
      <c r="B334" s="290" t="s">
        <v>292</v>
      </c>
      <c r="C334" s="287"/>
      <c r="D334" s="288"/>
      <c r="E334" s="298"/>
    </row>
    <row r="335" ht="15.75" spans="1:5">
      <c r="A335" s="285">
        <v>2041099</v>
      </c>
      <c r="B335" s="289" t="s">
        <v>293</v>
      </c>
      <c r="C335" s="287"/>
      <c r="D335" s="288"/>
      <c r="E335" s="298"/>
    </row>
    <row r="336" ht="15.75" spans="1:5">
      <c r="A336" s="285">
        <v>20499</v>
      </c>
      <c r="B336" s="286" t="s">
        <v>294</v>
      </c>
      <c r="C336" s="287">
        <f>SUM(C337:C338)</f>
        <v>60</v>
      </c>
      <c r="D336" s="288">
        <f>SUM(D337:D338)</f>
        <v>1910</v>
      </c>
      <c r="E336" s="298"/>
    </row>
    <row r="337" ht="15.75" spans="1:5">
      <c r="A337" s="285">
        <v>2049902</v>
      </c>
      <c r="B337" s="289" t="s">
        <v>295</v>
      </c>
      <c r="C337" s="287"/>
      <c r="D337" s="288"/>
      <c r="E337" s="298"/>
    </row>
    <row r="338" ht="15.75" spans="1:5">
      <c r="A338" s="285">
        <v>2049999</v>
      </c>
      <c r="B338" s="289" t="s">
        <v>296</v>
      </c>
      <c r="C338" s="287">
        <v>60</v>
      </c>
      <c r="D338" s="288">
        <v>1910</v>
      </c>
      <c r="E338" s="298"/>
    </row>
    <row r="339" s="271" customFormat="1" ht="15.75" spans="1:7">
      <c r="A339" s="281">
        <v>205</v>
      </c>
      <c r="B339" s="282" t="s">
        <v>297</v>
      </c>
      <c r="C339" s="283">
        <f>SUM(C340,C345,C352,C358,C364,C368,C372,C376,C382,C389)</f>
        <v>62855</v>
      </c>
      <c r="D339" s="284">
        <f>SUM(D340,D345,D352,D358,D364,D368,D372,D376,D382,D389)</f>
        <v>53458</v>
      </c>
      <c r="E339" s="296"/>
      <c r="F339" s="297"/>
      <c r="G339" s="297"/>
    </row>
    <row r="340" ht="15.75" spans="1:5">
      <c r="A340" s="285">
        <v>20501</v>
      </c>
      <c r="B340" s="293" t="s">
        <v>298</v>
      </c>
      <c r="C340" s="288">
        <f>SUM(C341:C344)</f>
        <v>768</v>
      </c>
      <c r="D340" s="288">
        <f>SUM(D341:D344)</f>
        <v>851</v>
      </c>
      <c r="E340" s="298"/>
    </row>
    <row r="341" ht="15.75" spans="1:5">
      <c r="A341" s="285">
        <v>2010101</v>
      </c>
      <c r="B341" s="289" t="s">
        <v>103</v>
      </c>
      <c r="C341" s="288">
        <v>675</v>
      </c>
      <c r="D341" s="288">
        <v>851</v>
      </c>
      <c r="E341" s="298"/>
    </row>
    <row r="342" ht="15.75" spans="1:5">
      <c r="A342" s="285">
        <v>2010102</v>
      </c>
      <c r="B342" s="289" t="s">
        <v>104</v>
      </c>
      <c r="C342" s="288">
        <v>82</v>
      </c>
      <c r="D342" s="288"/>
      <c r="E342" s="298"/>
    </row>
    <row r="343" ht="15.75" spans="1:5">
      <c r="A343" s="285">
        <v>2010103</v>
      </c>
      <c r="B343" s="289" t="s">
        <v>105</v>
      </c>
      <c r="C343" s="288"/>
      <c r="D343" s="288"/>
      <c r="E343" s="298"/>
    </row>
    <row r="344" ht="15.75" spans="1:5">
      <c r="A344" s="285">
        <v>2050199</v>
      </c>
      <c r="B344" s="300" t="s">
        <v>299</v>
      </c>
      <c r="C344" s="288">
        <v>11</v>
      </c>
      <c r="D344" s="288"/>
      <c r="E344" s="298"/>
    </row>
    <row r="345" ht="15.75" spans="1:5">
      <c r="A345" s="285">
        <v>20502</v>
      </c>
      <c r="B345" s="286" t="s">
        <v>300</v>
      </c>
      <c r="C345" s="288">
        <f>SUM(C346:C351)</f>
        <v>60319</v>
      </c>
      <c r="D345" s="288">
        <f>SUM(D346:D351)</f>
        <v>31334</v>
      </c>
      <c r="E345" s="298"/>
    </row>
    <row r="346" ht="15.75" spans="1:5">
      <c r="A346" s="285">
        <v>2050201</v>
      </c>
      <c r="B346" s="289" t="s">
        <v>301</v>
      </c>
      <c r="C346" s="288">
        <v>2311</v>
      </c>
      <c r="D346" s="303">
        <v>312</v>
      </c>
      <c r="E346" s="298"/>
    </row>
    <row r="347" ht="15.75" spans="1:5">
      <c r="A347" s="285">
        <v>2050202</v>
      </c>
      <c r="B347" s="289" t="s">
        <v>302</v>
      </c>
      <c r="C347" s="288">
        <v>15109</v>
      </c>
      <c r="D347" s="303">
        <v>16373</v>
      </c>
      <c r="E347" s="298"/>
    </row>
    <row r="348" ht="15.75" spans="1:5">
      <c r="A348" s="285">
        <v>2050203</v>
      </c>
      <c r="B348" s="290" t="s">
        <v>303</v>
      </c>
      <c r="C348" s="288">
        <v>13712</v>
      </c>
      <c r="D348" s="303">
        <v>7262</v>
      </c>
      <c r="E348" s="298"/>
    </row>
    <row r="349" ht="15.75" spans="1:5">
      <c r="A349" s="285">
        <v>2050204</v>
      </c>
      <c r="B349" s="290" t="s">
        <v>304</v>
      </c>
      <c r="C349" s="288">
        <v>3644</v>
      </c>
      <c r="D349" s="303">
        <v>7387</v>
      </c>
      <c r="E349" s="298"/>
    </row>
    <row r="350" ht="15.75" spans="1:5">
      <c r="A350" s="285">
        <v>2050205</v>
      </c>
      <c r="B350" s="290" t="s">
        <v>305</v>
      </c>
      <c r="C350" s="288">
        <v>82</v>
      </c>
      <c r="D350" s="288"/>
      <c r="E350" s="298"/>
    </row>
    <row r="351" ht="15.75" spans="1:5">
      <c r="A351" s="285">
        <v>2050299</v>
      </c>
      <c r="B351" s="289" t="s">
        <v>306</v>
      </c>
      <c r="C351" s="288">
        <v>25461</v>
      </c>
      <c r="D351" s="288"/>
      <c r="E351" s="298"/>
    </row>
    <row r="352" ht="15.75" spans="1:5">
      <c r="A352" s="285">
        <v>20503</v>
      </c>
      <c r="B352" s="286" t="s">
        <v>307</v>
      </c>
      <c r="C352" s="288">
        <f>SUM(C353:C357)</f>
        <v>1165</v>
      </c>
      <c r="D352" s="288">
        <f>SUM(D353:D357)</f>
        <v>866</v>
      </c>
      <c r="E352" s="298"/>
    </row>
    <row r="353" ht="15.75" spans="1:5">
      <c r="A353" s="285">
        <v>2050301</v>
      </c>
      <c r="B353" s="289" t="s">
        <v>308</v>
      </c>
      <c r="C353" s="288">
        <v>561</v>
      </c>
      <c r="D353" s="288"/>
      <c r="E353" s="298"/>
    </row>
    <row r="354" ht="15.75" spans="1:5">
      <c r="A354" s="285">
        <v>2050302</v>
      </c>
      <c r="B354" s="289" t="s">
        <v>309</v>
      </c>
      <c r="C354" s="288"/>
      <c r="D354" s="288">
        <v>866</v>
      </c>
      <c r="E354" s="298"/>
    </row>
    <row r="355" ht="15.75" spans="1:5">
      <c r="A355" s="285">
        <v>2050303</v>
      </c>
      <c r="B355" s="289" t="s">
        <v>310</v>
      </c>
      <c r="C355" s="288"/>
      <c r="D355" s="288"/>
      <c r="E355" s="298"/>
    </row>
    <row r="356" ht="15.75" spans="1:5">
      <c r="A356" s="285">
        <v>2050305</v>
      </c>
      <c r="B356" s="290" t="s">
        <v>311</v>
      </c>
      <c r="C356" s="288"/>
      <c r="D356" s="288"/>
      <c r="E356" s="298"/>
    </row>
    <row r="357" ht="15.75" spans="1:5">
      <c r="A357" s="285">
        <v>2050399</v>
      </c>
      <c r="B357" s="290" t="s">
        <v>312</v>
      </c>
      <c r="C357" s="288">
        <v>604</v>
      </c>
      <c r="D357" s="288"/>
      <c r="E357" s="298"/>
    </row>
    <row r="358" ht="15.75" spans="1:5">
      <c r="A358" s="285">
        <v>20504</v>
      </c>
      <c r="B358" s="282" t="s">
        <v>313</v>
      </c>
      <c r="C358" s="288">
        <f>SUM(C359:C363)</f>
        <v>0</v>
      </c>
      <c r="D358" s="288">
        <f>SUM(D359:D363)</f>
        <v>0</v>
      </c>
      <c r="E358" s="298"/>
    </row>
    <row r="359" ht="15.75" spans="1:5">
      <c r="A359" s="285">
        <v>2050401</v>
      </c>
      <c r="B359" s="289" t="s">
        <v>314</v>
      </c>
      <c r="C359" s="288"/>
      <c r="D359" s="288"/>
      <c r="E359" s="298"/>
    </row>
    <row r="360" ht="15.75" spans="1:5">
      <c r="A360" s="285">
        <v>2050402</v>
      </c>
      <c r="B360" s="289" t="s">
        <v>315</v>
      </c>
      <c r="C360" s="287"/>
      <c r="D360" s="288"/>
      <c r="E360" s="298"/>
    </row>
    <row r="361" ht="15.75" spans="1:5">
      <c r="A361" s="285">
        <v>2050403</v>
      </c>
      <c r="B361" s="289" t="s">
        <v>316</v>
      </c>
      <c r="C361" s="287"/>
      <c r="D361" s="288"/>
      <c r="E361" s="298"/>
    </row>
    <row r="362" ht="15.75" spans="1:5">
      <c r="A362" s="285">
        <v>2050404</v>
      </c>
      <c r="B362" s="290" t="s">
        <v>317</v>
      </c>
      <c r="C362" s="287"/>
      <c r="D362" s="288"/>
      <c r="E362" s="298"/>
    </row>
    <row r="363" ht="15.75" spans="1:5">
      <c r="A363" s="285">
        <v>2050499</v>
      </c>
      <c r="B363" s="290" t="s">
        <v>318</v>
      </c>
      <c r="C363" s="287"/>
      <c r="D363" s="288"/>
      <c r="E363" s="298"/>
    </row>
    <row r="364" ht="15.75" spans="1:5">
      <c r="A364" s="285">
        <v>20505</v>
      </c>
      <c r="B364" s="293" t="s">
        <v>319</v>
      </c>
      <c r="C364" s="287">
        <f>SUM(C365:C367)</f>
        <v>0</v>
      </c>
      <c r="D364" s="288">
        <f>SUM(D365:D367)</f>
        <v>0</v>
      </c>
      <c r="E364" s="298"/>
    </row>
    <row r="365" ht="15.75" spans="1:5">
      <c r="A365" s="285">
        <v>2050501</v>
      </c>
      <c r="B365" s="289" t="s">
        <v>320</v>
      </c>
      <c r="C365" s="287"/>
      <c r="D365" s="288"/>
      <c r="E365" s="298"/>
    </row>
    <row r="366" ht="15.75" spans="1:5">
      <c r="A366" s="285">
        <v>2050502</v>
      </c>
      <c r="B366" s="289" t="s">
        <v>321</v>
      </c>
      <c r="C366" s="287"/>
      <c r="D366" s="288"/>
      <c r="E366" s="298"/>
    </row>
    <row r="367" ht="15.75" spans="1:5">
      <c r="A367" s="285">
        <v>2050599</v>
      </c>
      <c r="B367" s="289" t="s">
        <v>322</v>
      </c>
      <c r="C367" s="287"/>
      <c r="D367" s="288"/>
      <c r="E367" s="298"/>
    </row>
    <row r="368" ht="15.75" spans="1:5">
      <c r="A368" s="285">
        <v>20506</v>
      </c>
      <c r="B368" s="293" t="s">
        <v>323</v>
      </c>
      <c r="C368" s="287">
        <f>SUM(C369:C371)</f>
        <v>0</v>
      </c>
      <c r="D368" s="288">
        <f>SUM(D369:D371)</f>
        <v>0</v>
      </c>
      <c r="E368" s="298"/>
    </row>
    <row r="369" ht="15.75" spans="1:5">
      <c r="A369" s="285">
        <v>2050601</v>
      </c>
      <c r="B369" s="290" t="s">
        <v>324</v>
      </c>
      <c r="C369" s="287"/>
      <c r="D369" s="288"/>
      <c r="E369" s="298"/>
    </row>
    <row r="370" ht="15.75" spans="1:5">
      <c r="A370" s="285">
        <v>2050602</v>
      </c>
      <c r="B370" s="290" t="s">
        <v>325</v>
      </c>
      <c r="C370" s="287"/>
      <c r="D370" s="288"/>
      <c r="E370" s="298"/>
    </row>
    <row r="371" ht="15.75" spans="1:5">
      <c r="A371" s="285">
        <v>2050699</v>
      </c>
      <c r="B371" s="291" t="s">
        <v>326</v>
      </c>
      <c r="C371" s="288"/>
      <c r="D371" s="288"/>
      <c r="E371" s="298"/>
    </row>
    <row r="372" ht="15.75" spans="1:5">
      <c r="A372" s="285">
        <v>20507</v>
      </c>
      <c r="B372" s="286" t="s">
        <v>327</v>
      </c>
      <c r="C372" s="288">
        <f>SUM(C373:C375)</f>
        <v>151</v>
      </c>
      <c r="D372" s="288">
        <f>SUM(D373:D375)</f>
        <v>172</v>
      </c>
      <c r="E372" s="298"/>
    </row>
    <row r="373" ht="15.75" spans="1:5">
      <c r="A373" s="285">
        <v>2050701</v>
      </c>
      <c r="B373" s="289" t="s">
        <v>328</v>
      </c>
      <c r="C373" s="288">
        <v>151</v>
      </c>
      <c r="D373" s="288">
        <v>172</v>
      </c>
      <c r="E373" s="298"/>
    </row>
    <row r="374" ht="15.75" spans="1:5">
      <c r="A374" s="285">
        <v>2050702</v>
      </c>
      <c r="B374" s="289" t="s">
        <v>329</v>
      </c>
      <c r="C374" s="288"/>
      <c r="D374" s="288"/>
      <c r="E374" s="298"/>
    </row>
    <row r="375" ht="15.75" spans="1:5">
      <c r="A375" s="285">
        <v>2050799</v>
      </c>
      <c r="B375" s="290" t="s">
        <v>330</v>
      </c>
      <c r="C375" s="288"/>
      <c r="D375" s="288"/>
      <c r="E375" s="298"/>
    </row>
    <row r="376" ht="15.75" spans="1:5">
      <c r="A376" s="285">
        <v>20508</v>
      </c>
      <c r="B376" s="293" t="s">
        <v>331</v>
      </c>
      <c r="C376" s="288">
        <f>SUM(C377:C381)</f>
        <v>388</v>
      </c>
      <c r="D376" s="288">
        <f>SUM(D377:D381)</f>
        <v>235</v>
      </c>
      <c r="E376" s="298"/>
    </row>
    <row r="377" ht="15.75" spans="1:5">
      <c r="A377" s="285">
        <v>2050801</v>
      </c>
      <c r="B377" s="290" t="s">
        <v>332</v>
      </c>
      <c r="C377" s="288">
        <v>232</v>
      </c>
      <c r="D377" s="288">
        <v>235</v>
      </c>
      <c r="E377" s="298"/>
    </row>
    <row r="378" ht="15.75" spans="1:5">
      <c r="A378" s="285">
        <v>2050802</v>
      </c>
      <c r="B378" s="289" t="s">
        <v>333</v>
      </c>
      <c r="C378" s="288">
        <v>156</v>
      </c>
      <c r="D378" s="288"/>
      <c r="E378" s="298"/>
    </row>
    <row r="379" ht="15.75" spans="1:5">
      <c r="A379" s="285">
        <v>2050803</v>
      </c>
      <c r="B379" s="289" t="s">
        <v>334</v>
      </c>
      <c r="C379" s="288"/>
      <c r="D379" s="288"/>
      <c r="E379" s="298"/>
    </row>
    <row r="380" ht="15.75" spans="1:5">
      <c r="A380" s="285">
        <v>2050804</v>
      </c>
      <c r="B380" s="289" t="s">
        <v>335</v>
      </c>
      <c r="C380" s="288"/>
      <c r="D380" s="288"/>
      <c r="E380" s="298"/>
    </row>
    <row r="381" ht="15.75" spans="1:5">
      <c r="A381" s="285">
        <v>2050899</v>
      </c>
      <c r="B381" s="289" t="s">
        <v>336</v>
      </c>
      <c r="C381" s="288"/>
      <c r="D381" s="288"/>
      <c r="E381" s="298"/>
    </row>
    <row r="382" ht="15.75" spans="1:5">
      <c r="A382" s="285">
        <v>20509</v>
      </c>
      <c r="B382" s="286" t="s">
        <v>337</v>
      </c>
      <c r="C382" s="288">
        <v>0</v>
      </c>
      <c r="D382" s="288">
        <f>SUM(D383:D388)</f>
        <v>0</v>
      </c>
      <c r="E382" s="298"/>
    </row>
    <row r="383" ht="15.75" spans="1:5">
      <c r="A383" s="285">
        <v>2050901</v>
      </c>
      <c r="B383" s="290" t="s">
        <v>338</v>
      </c>
      <c r="C383" s="287"/>
      <c r="D383" s="288"/>
      <c r="E383" s="298"/>
    </row>
    <row r="384" ht="15.75" spans="1:5">
      <c r="A384" s="285">
        <v>2050902</v>
      </c>
      <c r="B384" s="290" t="s">
        <v>339</v>
      </c>
      <c r="C384" s="287"/>
      <c r="D384" s="288"/>
      <c r="E384" s="298"/>
    </row>
    <row r="385" ht="15.75" spans="1:5">
      <c r="A385" s="285">
        <v>2050903</v>
      </c>
      <c r="B385" s="290" t="s">
        <v>340</v>
      </c>
      <c r="C385" s="287"/>
      <c r="D385" s="288"/>
      <c r="E385" s="298"/>
    </row>
    <row r="386" ht="15.75" spans="1:5">
      <c r="A386" s="285">
        <v>2050904</v>
      </c>
      <c r="B386" s="291" t="s">
        <v>341</v>
      </c>
      <c r="C386" s="287"/>
      <c r="D386" s="288"/>
      <c r="E386" s="298"/>
    </row>
    <row r="387" ht="15.75" spans="1:5">
      <c r="A387" s="285">
        <v>2050905</v>
      </c>
      <c r="B387" s="289" t="s">
        <v>342</v>
      </c>
      <c r="C387" s="287"/>
      <c r="D387" s="288"/>
      <c r="E387" s="298"/>
    </row>
    <row r="388" ht="15.75" spans="1:5">
      <c r="A388" s="285">
        <v>2050999</v>
      </c>
      <c r="B388" s="289" t="s">
        <v>343</v>
      </c>
      <c r="C388" s="287"/>
      <c r="D388" s="288"/>
      <c r="E388" s="298"/>
    </row>
    <row r="389" ht="15.75" spans="1:5">
      <c r="A389" s="285">
        <v>2059999</v>
      </c>
      <c r="B389" s="286" t="s">
        <v>344</v>
      </c>
      <c r="C389" s="287">
        <v>64</v>
      </c>
      <c r="D389" s="288">
        <v>20000</v>
      </c>
      <c r="E389" s="298"/>
    </row>
    <row r="390" s="271" customFormat="1" ht="15.75" spans="1:7">
      <c r="A390" s="281">
        <v>206</v>
      </c>
      <c r="B390" s="282" t="s">
        <v>345</v>
      </c>
      <c r="C390" s="283">
        <f>SUM(C391,C396,C405,C411,C416,C421,C426,C433,C437,C441)</f>
        <v>7496</v>
      </c>
      <c r="D390" s="284">
        <f>SUM(D391,D396,D405,D411,D416,D421,D426,D433,D437,D441)</f>
        <v>4379</v>
      </c>
      <c r="E390" s="296"/>
      <c r="F390" s="297"/>
      <c r="G390" s="297"/>
    </row>
    <row r="391" ht="15.75" spans="1:5">
      <c r="A391" s="285">
        <v>20601</v>
      </c>
      <c r="B391" s="293" t="s">
        <v>346</v>
      </c>
      <c r="C391" s="287">
        <v>17</v>
      </c>
      <c r="D391" s="288">
        <f>SUM(D392:D395)</f>
        <v>0</v>
      </c>
      <c r="E391" s="298"/>
    </row>
    <row r="392" ht="15.75" spans="1:5">
      <c r="A392" s="285">
        <v>2010101</v>
      </c>
      <c r="B392" s="289" t="s">
        <v>103</v>
      </c>
      <c r="C392" s="287">
        <v>17</v>
      </c>
      <c r="D392" s="288"/>
      <c r="E392" s="298"/>
    </row>
    <row r="393" ht="15.75" spans="1:5">
      <c r="A393" s="285">
        <v>2010102</v>
      </c>
      <c r="B393" s="289" t="s">
        <v>104</v>
      </c>
      <c r="C393" s="287"/>
      <c r="D393" s="288"/>
      <c r="E393" s="298"/>
    </row>
    <row r="394" ht="15.75" spans="1:5">
      <c r="A394" s="285">
        <v>2010103</v>
      </c>
      <c r="B394" s="289" t="s">
        <v>105</v>
      </c>
      <c r="C394" s="287"/>
      <c r="D394" s="288"/>
      <c r="E394" s="298"/>
    </row>
    <row r="395" ht="15.75" spans="1:5">
      <c r="A395" s="285">
        <v>2060199</v>
      </c>
      <c r="B395" s="290" t="s">
        <v>347</v>
      </c>
      <c r="C395" s="287"/>
      <c r="D395" s="288"/>
      <c r="E395" s="298"/>
    </row>
    <row r="396" ht="15.75" spans="1:5">
      <c r="A396" s="285">
        <v>20602</v>
      </c>
      <c r="B396" s="286" t="s">
        <v>348</v>
      </c>
      <c r="C396" s="287">
        <f>SUM(C397:C404)</f>
        <v>0</v>
      </c>
      <c r="D396" s="288">
        <f>SUM(D397:D404)</f>
        <v>0</v>
      </c>
      <c r="E396" s="298"/>
    </row>
    <row r="397" ht="15.75" spans="1:5">
      <c r="A397" s="285">
        <v>2060201</v>
      </c>
      <c r="B397" s="289" t="s">
        <v>349</v>
      </c>
      <c r="C397" s="287"/>
      <c r="D397" s="288"/>
      <c r="E397" s="298"/>
    </row>
    <row r="398" ht="15.75" spans="1:5">
      <c r="A398" s="285">
        <v>2060203</v>
      </c>
      <c r="B398" s="291" t="s">
        <v>350</v>
      </c>
      <c r="C398" s="287"/>
      <c r="D398" s="288"/>
      <c r="E398" s="298"/>
    </row>
    <row r="399" ht="15.75" spans="1:5">
      <c r="A399" s="285">
        <v>2060204</v>
      </c>
      <c r="B399" s="289" t="s">
        <v>351</v>
      </c>
      <c r="C399" s="287"/>
      <c r="D399" s="288"/>
      <c r="E399" s="298"/>
    </row>
    <row r="400" ht="15.75" spans="1:5">
      <c r="A400" s="285">
        <v>2060205</v>
      </c>
      <c r="B400" s="289" t="s">
        <v>352</v>
      </c>
      <c r="C400" s="287"/>
      <c r="D400" s="288"/>
      <c r="E400" s="298"/>
    </row>
    <row r="401" ht="15.75" spans="1:5">
      <c r="A401" s="285">
        <v>2060206</v>
      </c>
      <c r="B401" s="289" t="s">
        <v>353</v>
      </c>
      <c r="C401" s="287"/>
      <c r="D401" s="288"/>
      <c r="E401" s="298"/>
    </row>
    <row r="402" ht="15.75" spans="1:5">
      <c r="A402" s="285">
        <v>2060207</v>
      </c>
      <c r="B402" s="290" t="s">
        <v>354</v>
      </c>
      <c r="C402" s="287"/>
      <c r="D402" s="288"/>
      <c r="E402" s="298"/>
    </row>
    <row r="403" ht="15.75" spans="1:5">
      <c r="A403" s="285">
        <v>2060208</v>
      </c>
      <c r="B403" s="290" t="s">
        <v>355</v>
      </c>
      <c r="C403" s="287"/>
      <c r="D403" s="288"/>
      <c r="E403" s="298"/>
    </row>
    <row r="404" ht="15.75" spans="1:5">
      <c r="A404" s="285">
        <v>2060299</v>
      </c>
      <c r="B404" s="290" t="s">
        <v>356</v>
      </c>
      <c r="C404" s="287"/>
      <c r="D404" s="288"/>
      <c r="E404" s="298"/>
    </row>
    <row r="405" ht="15.75" spans="1:5">
      <c r="A405" s="285">
        <v>20603</v>
      </c>
      <c r="B405" s="293" t="s">
        <v>357</v>
      </c>
      <c r="C405" s="287">
        <f>SUM(C406:C410)</f>
        <v>0</v>
      </c>
      <c r="D405" s="288">
        <f>SUM(D406:D410)</f>
        <v>0</v>
      </c>
      <c r="E405" s="298"/>
    </row>
    <row r="406" ht="15.75" spans="1:5">
      <c r="A406" s="285">
        <v>2060201</v>
      </c>
      <c r="B406" s="289" t="s">
        <v>349</v>
      </c>
      <c r="C406" s="287"/>
      <c r="D406" s="288"/>
      <c r="E406" s="298"/>
    </row>
    <row r="407" ht="15.75" spans="1:5">
      <c r="A407" s="285">
        <v>2060302</v>
      </c>
      <c r="B407" s="289" t="s">
        <v>358</v>
      </c>
      <c r="C407" s="287"/>
      <c r="D407" s="288"/>
      <c r="E407" s="298"/>
    </row>
    <row r="408" ht="15.75" spans="1:5">
      <c r="A408" s="285">
        <v>2060303</v>
      </c>
      <c r="B408" s="289" t="s">
        <v>359</v>
      </c>
      <c r="C408" s="287"/>
      <c r="D408" s="288"/>
      <c r="E408" s="298"/>
    </row>
    <row r="409" ht="15.75" spans="1:5">
      <c r="A409" s="285">
        <v>2060304</v>
      </c>
      <c r="B409" s="290" t="s">
        <v>360</v>
      </c>
      <c r="C409" s="287"/>
      <c r="D409" s="288"/>
      <c r="E409" s="298"/>
    </row>
    <row r="410" ht="15.75" spans="1:5">
      <c r="A410" s="285">
        <v>2060399</v>
      </c>
      <c r="B410" s="290" t="s">
        <v>361</v>
      </c>
      <c r="C410" s="287"/>
      <c r="D410" s="288"/>
      <c r="E410" s="298"/>
    </row>
    <row r="411" ht="15.75" spans="1:5">
      <c r="A411" s="285">
        <v>20604</v>
      </c>
      <c r="B411" s="293" t="s">
        <v>362</v>
      </c>
      <c r="C411" s="287">
        <f>SUM(C412:C415)</f>
        <v>29</v>
      </c>
      <c r="D411" s="288">
        <f>SUM(D412:D415)</f>
        <v>0</v>
      </c>
      <c r="E411" s="298"/>
    </row>
    <row r="412" ht="15.75" spans="1:5">
      <c r="A412" s="285">
        <v>2060201</v>
      </c>
      <c r="B412" s="291" t="s">
        <v>349</v>
      </c>
      <c r="C412" s="287"/>
      <c r="D412" s="288"/>
      <c r="E412" s="298"/>
    </row>
    <row r="413" ht="15.75" spans="1:5">
      <c r="A413" s="285">
        <v>2060404</v>
      </c>
      <c r="B413" s="289" t="s">
        <v>363</v>
      </c>
      <c r="C413" s="287">
        <v>29</v>
      </c>
      <c r="D413" s="288"/>
      <c r="E413" s="298"/>
    </row>
    <row r="414" ht="15.75" spans="1:5">
      <c r="A414" s="285">
        <v>2060405</v>
      </c>
      <c r="B414" s="289" t="s">
        <v>364</v>
      </c>
      <c r="C414" s="287"/>
      <c r="D414" s="288"/>
      <c r="E414" s="298"/>
    </row>
    <row r="415" ht="15.75" spans="1:5">
      <c r="A415" s="285">
        <v>2060499</v>
      </c>
      <c r="B415" s="290" t="s">
        <v>365</v>
      </c>
      <c r="C415" s="287"/>
      <c r="D415" s="288"/>
      <c r="E415" s="298"/>
    </row>
    <row r="416" ht="15.75" spans="1:5">
      <c r="A416" s="285">
        <v>20605</v>
      </c>
      <c r="B416" s="293" t="s">
        <v>366</v>
      </c>
      <c r="C416" s="287">
        <f>SUM(C417:C420)</f>
        <v>80</v>
      </c>
      <c r="D416" s="288">
        <f>SUM(D417:D420)</f>
        <v>0</v>
      </c>
      <c r="E416" s="298"/>
    </row>
    <row r="417" ht="15.75" spans="1:5">
      <c r="A417" s="285">
        <v>2060201</v>
      </c>
      <c r="B417" s="290" t="s">
        <v>349</v>
      </c>
      <c r="C417" s="287"/>
      <c r="D417" s="288"/>
      <c r="E417" s="298"/>
    </row>
    <row r="418" ht="15.75" spans="1:5">
      <c r="A418" s="285">
        <v>2060502</v>
      </c>
      <c r="B418" s="289" t="s">
        <v>367</v>
      </c>
      <c r="C418" s="287"/>
      <c r="D418" s="288"/>
      <c r="E418" s="298"/>
    </row>
    <row r="419" ht="15.75" spans="1:5">
      <c r="A419" s="285">
        <v>2060503</v>
      </c>
      <c r="B419" s="289" t="s">
        <v>368</v>
      </c>
      <c r="C419" s="287"/>
      <c r="D419" s="288"/>
      <c r="E419" s="298"/>
    </row>
    <row r="420" ht="15.75" spans="1:5">
      <c r="A420" s="285">
        <v>2060599</v>
      </c>
      <c r="B420" s="289" t="s">
        <v>369</v>
      </c>
      <c r="C420" s="287">
        <v>80</v>
      </c>
      <c r="D420" s="288"/>
      <c r="E420" s="298"/>
    </row>
    <row r="421" ht="15.75" spans="1:5">
      <c r="A421" s="285">
        <v>20606</v>
      </c>
      <c r="B421" s="293" t="s">
        <v>370</v>
      </c>
      <c r="C421" s="287">
        <f>SUM(C422:C425)</f>
        <v>0</v>
      </c>
      <c r="D421" s="288">
        <f>SUM(D422:D425)</f>
        <v>0</v>
      </c>
      <c r="E421" s="298"/>
    </row>
    <row r="422" ht="15.75" spans="1:5">
      <c r="A422" s="285">
        <v>2060601</v>
      </c>
      <c r="B422" s="290" t="s">
        <v>371</v>
      </c>
      <c r="C422" s="287"/>
      <c r="D422" s="288"/>
      <c r="E422" s="298"/>
    </row>
    <row r="423" ht="15.75" spans="1:5">
      <c r="A423" s="285">
        <v>2060602</v>
      </c>
      <c r="B423" s="290" t="s">
        <v>372</v>
      </c>
      <c r="C423" s="287"/>
      <c r="D423" s="288"/>
      <c r="E423" s="298"/>
    </row>
    <row r="424" ht="15.75" spans="1:5">
      <c r="A424" s="285">
        <v>2060603</v>
      </c>
      <c r="B424" s="290" t="s">
        <v>373</v>
      </c>
      <c r="C424" s="287"/>
      <c r="D424" s="288"/>
      <c r="E424" s="298"/>
    </row>
    <row r="425" ht="15.75" spans="1:5">
      <c r="A425" s="285">
        <v>2060699</v>
      </c>
      <c r="B425" s="290" t="s">
        <v>374</v>
      </c>
      <c r="C425" s="287"/>
      <c r="D425" s="288"/>
      <c r="E425" s="298"/>
    </row>
    <row r="426" ht="15.75" spans="1:5">
      <c r="A426" s="285">
        <v>20607</v>
      </c>
      <c r="B426" s="286" t="s">
        <v>375</v>
      </c>
      <c r="C426" s="287">
        <f>SUM(C427:C432)</f>
        <v>30</v>
      </c>
      <c r="D426" s="288">
        <f>SUM(D427:D432)</f>
        <v>44</v>
      </c>
      <c r="E426" s="298"/>
    </row>
    <row r="427" ht="15.75" spans="1:5">
      <c r="A427" s="285">
        <v>2060201</v>
      </c>
      <c r="B427" s="289" t="s">
        <v>349</v>
      </c>
      <c r="C427" s="287">
        <v>28</v>
      </c>
      <c r="D427" s="288">
        <v>44</v>
      </c>
      <c r="E427" s="298"/>
    </row>
    <row r="428" ht="15.75" spans="1:5">
      <c r="A428" s="285">
        <v>2060702</v>
      </c>
      <c r="B428" s="290" t="s">
        <v>376</v>
      </c>
      <c r="C428" s="287"/>
      <c r="D428" s="288"/>
      <c r="E428" s="298"/>
    </row>
    <row r="429" ht="15.75" spans="1:5">
      <c r="A429" s="285">
        <v>2060703</v>
      </c>
      <c r="B429" s="290" t="s">
        <v>377</v>
      </c>
      <c r="C429" s="287"/>
      <c r="D429" s="288"/>
      <c r="E429" s="298"/>
    </row>
    <row r="430" ht="15.75" spans="1:5">
      <c r="A430" s="285">
        <v>2060704</v>
      </c>
      <c r="B430" s="290" t="s">
        <v>378</v>
      </c>
      <c r="C430" s="287"/>
      <c r="D430" s="288"/>
      <c r="E430" s="298"/>
    </row>
    <row r="431" ht="15.75" spans="1:5">
      <c r="A431" s="285">
        <v>2060705</v>
      </c>
      <c r="B431" s="289" t="s">
        <v>379</v>
      </c>
      <c r="C431" s="287"/>
      <c r="D431" s="288"/>
      <c r="E431" s="298"/>
    </row>
    <row r="432" ht="15.75" spans="1:5">
      <c r="A432" s="285">
        <v>2060799</v>
      </c>
      <c r="B432" s="289" t="s">
        <v>380</v>
      </c>
      <c r="C432" s="287">
        <v>2</v>
      </c>
      <c r="D432" s="288"/>
      <c r="E432" s="298"/>
    </row>
    <row r="433" ht="15.75" spans="1:5">
      <c r="A433" s="285">
        <v>20608</v>
      </c>
      <c r="B433" s="286" t="s">
        <v>381</v>
      </c>
      <c r="C433" s="287">
        <f>SUM(C434:C436)</f>
        <v>0</v>
      </c>
      <c r="D433" s="288">
        <f>SUM(D434:D436)</f>
        <v>0</v>
      </c>
      <c r="E433" s="298"/>
    </row>
    <row r="434" ht="15.75" spans="1:5">
      <c r="A434" s="285">
        <v>2060801</v>
      </c>
      <c r="B434" s="290" t="s">
        <v>382</v>
      </c>
      <c r="C434" s="287"/>
      <c r="D434" s="288"/>
      <c r="E434" s="298"/>
    </row>
    <row r="435" ht="15.75" spans="1:5">
      <c r="A435" s="285">
        <v>2060802</v>
      </c>
      <c r="B435" s="290" t="s">
        <v>383</v>
      </c>
      <c r="C435" s="287"/>
      <c r="D435" s="288"/>
      <c r="E435" s="298"/>
    </row>
    <row r="436" ht="15.75" spans="1:5">
      <c r="A436" s="285">
        <v>2060899</v>
      </c>
      <c r="B436" s="290" t="s">
        <v>384</v>
      </c>
      <c r="C436" s="287"/>
      <c r="D436" s="288"/>
      <c r="E436" s="298"/>
    </row>
    <row r="437" ht="15.75" spans="1:5">
      <c r="A437" s="285">
        <v>20609</v>
      </c>
      <c r="B437" s="282" t="s">
        <v>385</v>
      </c>
      <c r="C437" s="287">
        <f>SUM(C438:C440)</f>
        <v>0</v>
      </c>
      <c r="D437" s="288">
        <f>SUM(D438:D440)</f>
        <v>0</v>
      </c>
      <c r="E437" s="298"/>
    </row>
    <row r="438" ht="15.75" spans="1:5">
      <c r="A438" s="285">
        <v>2060901</v>
      </c>
      <c r="B438" s="290" t="s">
        <v>386</v>
      </c>
      <c r="C438" s="287"/>
      <c r="D438" s="288"/>
      <c r="E438" s="298"/>
    </row>
    <row r="439" ht="15.75" spans="1:5">
      <c r="A439" s="285">
        <v>2060902</v>
      </c>
      <c r="B439" s="290" t="s">
        <v>387</v>
      </c>
      <c r="C439" s="287"/>
      <c r="D439" s="288"/>
      <c r="E439" s="298"/>
    </row>
    <row r="440" ht="15.75" spans="1:5">
      <c r="A440" s="285">
        <v>2060999</v>
      </c>
      <c r="B440" s="290" t="s">
        <v>388</v>
      </c>
      <c r="C440" s="287"/>
      <c r="D440" s="288"/>
      <c r="E440" s="298"/>
    </row>
    <row r="441" ht="15.75" spans="1:5">
      <c r="A441" s="285">
        <v>20699</v>
      </c>
      <c r="B441" s="286" t="s">
        <v>389</v>
      </c>
      <c r="C441" s="287">
        <f>SUM(C442:C445)</f>
        <v>7340</v>
      </c>
      <c r="D441" s="288">
        <f>SUM(D442:D445)</f>
        <v>4335</v>
      </c>
      <c r="E441" s="298"/>
    </row>
    <row r="442" ht="15.75" spans="1:5">
      <c r="A442" s="285">
        <v>2069901</v>
      </c>
      <c r="B442" s="289" t="s">
        <v>390</v>
      </c>
      <c r="C442" s="287"/>
      <c r="D442" s="288"/>
      <c r="E442" s="298"/>
    </row>
    <row r="443" ht="15.75" spans="1:5">
      <c r="A443" s="285">
        <v>2069902</v>
      </c>
      <c r="B443" s="290" t="s">
        <v>391</v>
      </c>
      <c r="C443" s="287"/>
      <c r="D443" s="288"/>
      <c r="E443" s="298"/>
    </row>
    <row r="444" ht="15.75" spans="1:5">
      <c r="A444" s="285">
        <v>2069903</v>
      </c>
      <c r="B444" s="290" t="s">
        <v>392</v>
      </c>
      <c r="C444" s="287"/>
      <c r="D444" s="288"/>
      <c r="E444" s="298"/>
    </row>
    <row r="445" ht="15.75" spans="1:5">
      <c r="A445" s="285">
        <v>2069999</v>
      </c>
      <c r="B445" s="290" t="s">
        <v>393</v>
      </c>
      <c r="C445" s="287">
        <v>7340</v>
      </c>
      <c r="D445" s="288">
        <v>4335</v>
      </c>
      <c r="E445" s="298"/>
    </row>
    <row r="446" s="271" customFormat="1" ht="15.75" spans="1:7">
      <c r="A446" s="281">
        <v>207</v>
      </c>
      <c r="B446" s="282" t="s">
        <v>394</v>
      </c>
      <c r="C446" s="283">
        <f>SUM(C447,C463,C471,C482,C491,C499)</f>
        <v>2903</v>
      </c>
      <c r="D446" s="284">
        <f>SUM(D447,D463,D471,D482,D491,D499)</f>
        <v>5753</v>
      </c>
      <c r="E446" s="296"/>
      <c r="F446" s="297"/>
      <c r="G446" s="297"/>
    </row>
    <row r="447" ht="15.75" spans="1:5">
      <c r="A447" s="285">
        <v>20701</v>
      </c>
      <c r="B447" s="282" t="s">
        <v>395</v>
      </c>
      <c r="C447" s="287">
        <f>SUM(C448:C462)</f>
        <v>1335</v>
      </c>
      <c r="D447" s="288">
        <f>SUM(D448:D462)</f>
        <v>974</v>
      </c>
      <c r="E447" s="298"/>
    </row>
    <row r="448" ht="15.75" spans="1:5">
      <c r="A448" s="285">
        <v>2010101</v>
      </c>
      <c r="B448" s="291" t="s">
        <v>103</v>
      </c>
      <c r="C448" s="287">
        <v>466</v>
      </c>
      <c r="D448" s="288">
        <v>912</v>
      </c>
      <c r="E448" s="298"/>
    </row>
    <row r="449" ht="15.75" spans="1:5">
      <c r="A449" s="285">
        <v>2010102</v>
      </c>
      <c r="B449" s="291" t="s">
        <v>104</v>
      </c>
      <c r="C449" s="287">
        <v>176</v>
      </c>
      <c r="D449" s="288"/>
      <c r="E449" s="298"/>
    </row>
    <row r="450" ht="15.75" spans="1:5">
      <c r="A450" s="285">
        <v>2010103</v>
      </c>
      <c r="B450" s="291" t="s">
        <v>105</v>
      </c>
      <c r="C450" s="287"/>
      <c r="D450" s="288"/>
      <c r="E450" s="298"/>
    </row>
    <row r="451" ht="15.75" spans="1:5">
      <c r="A451" s="285">
        <v>2070104</v>
      </c>
      <c r="B451" s="291" t="s">
        <v>396</v>
      </c>
      <c r="C451" s="287">
        <v>15</v>
      </c>
      <c r="D451" s="288">
        <v>62</v>
      </c>
      <c r="E451" s="298"/>
    </row>
    <row r="452" ht="15.75" spans="1:5">
      <c r="A452" s="285">
        <v>2070105</v>
      </c>
      <c r="B452" s="291" t="s">
        <v>397</v>
      </c>
      <c r="C452" s="287"/>
      <c r="D452" s="288"/>
      <c r="E452" s="298"/>
    </row>
    <row r="453" ht="15.75" spans="1:5">
      <c r="A453" s="285">
        <v>2070106</v>
      </c>
      <c r="B453" s="291" t="s">
        <v>398</v>
      </c>
      <c r="C453" s="287"/>
      <c r="D453" s="288"/>
      <c r="E453" s="298"/>
    </row>
    <row r="454" ht="15.75" spans="1:5">
      <c r="A454" s="285">
        <v>2070107</v>
      </c>
      <c r="B454" s="291" t="s">
        <v>399</v>
      </c>
      <c r="C454" s="287"/>
      <c r="D454" s="288"/>
      <c r="E454" s="298"/>
    </row>
    <row r="455" ht="15.75" spans="1:5">
      <c r="A455" s="285">
        <v>2070108</v>
      </c>
      <c r="B455" s="291" t="s">
        <v>400</v>
      </c>
      <c r="C455" s="287">
        <v>75</v>
      </c>
      <c r="D455" s="288"/>
      <c r="E455" s="298"/>
    </row>
    <row r="456" ht="15.75" spans="1:5">
      <c r="A456" s="285">
        <v>2070109</v>
      </c>
      <c r="B456" s="291" t="s">
        <v>401</v>
      </c>
      <c r="C456" s="287">
        <v>23</v>
      </c>
      <c r="D456" s="288"/>
      <c r="E456" s="298"/>
    </row>
    <row r="457" ht="15.75" spans="1:5">
      <c r="A457" s="285">
        <v>2070110</v>
      </c>
      <c r="B457" s="291" t="s">
        <v>402</v>
      </c>
      <c r="C457" s="287"/>
      <c r="D457" s="288"/>
      <c r="E457" s="298"/>
    </row>
    <row r="458" ht="15.75" spans="1:5">
      <c r="A458" s="285">
        <v>2070111</v>
      </c>
      <c r="B458" s="291" t="s">
        <v>403</v>
      </c>
      <c r="C458" s="287"/>
      <c r="D458" s="288"/>
      <c r="E458" s="298"/>
    </row>
    <row r="459" ht="15.75" spans="1:5">
      <c r="A459" s="285">
        <v>2070112</v>
      </c>
      <c r="B459" s="291" t="s">
        <v>404</v>
      </c>
      <c r="C459" s="287"/>
      <c r="D459" s="288"/>
      <c r="E459" s="298"/>
    </row>
    <row r="460" ht="15.75" spans="1:5">
      <c r="A460" s="285">
        <v>2070113</v>
      </c>
      <c r="B460" s="291" t="s">
        <v>405</v>
      </c>
      <c r="C460" s="287"/>
      <c r="D460" s="288"/>
      <c r="E460" s="298"/>
    </row>
    <row r="461" ht="15.75" spans="1:5">
      <c r="A461" s="285">
        <v>2070114</v>
      </c>
      <c r="B461" s="291" t="s">
        <v>406</v>
      </c>
      <c r="C461" s="287">
        <v>30</v>
      </c>
      <c r="D461" s="288"/>
      <c r="E461" s="298"/>
    </row>
    <row r="462" ht="15.75" spans="1:5">
      <c r="A462" s="285">
        <v>2070199</v>
      </c>
      <c r="B462" s="291" t="s">
        <v>407</v>
      </c>
      <c r="C462" s="287">
        <v>550</v>
      </c>
      <c r="D462" s="288"/>
      <c r="E462" s="298"/>
    </row>
    <row r="463" ht="15.75" spans="1:5">
      <c r="A463" s="285">
        <v>20702</v>
      </c>
      <c r="B463" s="282" t="s">
        <v>408</v>
      </c>
      <c r="C463" s="287">
        <f>SUM(C464:C470)</f>
        <v>205</v>
      </c>
      <c r="D463" s="288">
        <f>SUM(D464:D470)</f>
        <v>46</v>
      </c>
      <c r="E463" s="298"/>
    </row>
    <row r="464" ht="15.75" spans="1:5">
      <c r="A464" s="285">
        <v>2010101</v>
      </c>
      <c r="B464" s="291" t="s">
        <v>103</v>
      </c>
      <c r="C464" s="287">
        <v>43</v>
      </c>
      <c r="D464" s="288">
        <v>46</v>
      </c>
      <c r="E464" s="298"/>
    </row>
    <row r="465" ht="15.75" spans="1:5">
      <c r="A465" s="285">
        <v>2010102</v>
      </c>
      <c r="B465" s="291" t="s">
        <v>104</v>
      </c>
      <c r="C465" s="287"/>
      <c r="D465" s="288"/>
      <c r="E465" s="298"/>
    </row>
    <row r="466" ht="15.75" spans="1:5">
      <c r="A466" s="285">
        <v>2010103</v>
      </c>
      <c r="B466" s="291" t="s">
        <v>105</v>
      </c>
      <c r="C466" s="287"/>
      <c r="D466" s="288"/>
      <c r="E466" s="298"/>
    </row>
    <row r="467" ht="15.75" spans="1:5">
      <c r="A467" s="285">
        <v>2070204</v>
      </c>
      <c r="B467" s="291" t="s">
        <v>409</v>
      </c>
      <c r="C467" s="287"/>
      <c r="D467" s="288"/>
      <c r="E467" s="298"/>
    </row>
    <row r="468" ht="15.75" spans="1:5">
      <c r="A468" s="285">
        <v>2070205</v>
      </c>
      <c r="B468" s="291" t="s">
        <v>410</v>
      </c>
      <c r="C468" s="287">
        <v>162</v>
      </c>
      <c r="D468" s="288"/>
      <c r="E468" s="298"/>
    </row>
    <row r="469" ht="15.75" spans="1:5">
      <c r="A469" s="285">
        <v>2070206</v>
      </c>
      <c r="B469" s="291" t="s">
        <v>411</v>
      </c>
      <c r="C469" s="287"/>
      <c r="D469" s="288"/>
      <c r="E469" s="298"/>
    </row>
    <row r="470" ht="15.75" spans="1:5">
      <c r="A470" s="285">
        <v>2070299</v>
      </c>
      <c r="B470" s="291" t="s">
        <v>412</v>
      </c>
      <c r="C470" s="287"/>
      <c r="D470" s="288"/>
      <c r="E470" s="298"/>
    </row>
    <row r="471" ht="15.75" spans="1:5">
      <c r="A471" s="285">
        <v>20703</v>
      </c>
      <c r="B471" s="282" t="s">
        <v>413</v>
      </c>
      <c r="C471" s="287">
        <f>SUM(C472:C481)</f>
        <v>31</v>
      </c>
      <c r="D471" s="288">
        <f>SUM(D472:D481)</f>
        <v>0</v>
      </c>
      <c r="E471" s="298"/>
    </row>
    <row r="472" ht="15.75" spans="1:5">
      <c r="A472" s="285">
        <v>2010101</v>
      </c>
      <c r="B472" s="291" t="s">
        <v>103</v>
      </c>
      <c r="C472" s="287"/>
      <c r="D472" s="288"/>
      <c r="E472" s="298"/>
    </row>
    <row r="473" ht="15.75" spans="1:5">
      <c r="A473" s="285">
        <v>2010102</v>
      </c>
      <c r="B473" s="291" t="s">
        <v>104</v>
      </c>
      <c r="C473" s="287"/>
      <c r="D473" s="288"/>
      <c r="E473" s="298"/>
    </row>
    <row r="474" ht="15.75" spans="1:5">
      <c r="A474" s="285">
        <v>2010103</v>
      </c>
      <c r="B474" s="291" t="s">
        <v>105</v>
      </c>
      <c r="C474" s="287"/>
      <c r="D474" s="288"/>
      <c r="E474" s="298"/>
    </row>
    <row r="475" ht="15.75" spans="1:5">
      <c r="A475" s="285">
        <v>2070304</v>
      </c>
      <c r="B475" s="291" t="s">
        <v>414</v>
      </c>
      <c r="C475" s="287"/>
      <c r="D475" s="288"/>
      <c r="E475" s="298"/>
    </row>
    <row r="476" ht="15.75" spans="1:5">
      <c r="A476" s="285">
        <v>2070305</v>
      </c>
      <c r="B476" s="291" t="s">
        <v>415</v>
      </c>
      <c r="C476" s="287"/>
      <c r="D476" s="288"/>
      <c r="E476" s="298"/>
    </row>
    <row r="477" ht="15.75" spans="1:5">
      <c r="A477" s="285">
        <v>2070306</v>
      </c>
      <c r="B477" s="291" t="s">
        <v>416</v>
      </c>
      <c r="C477" s="287"/>
      <c r="D477" s="288"/>
      <c r="E477" s="298"/>
    </row>
    <row r="478" ht="15.75" spans="1:5">
      <c r="A478" s="285">
        <v>2070307</v>
      </c>
      <c r="B478" s="291" t="s">
        <v>417</v>
      </c>
      <c r="C478" s="287">
        <v>31</v>
      </c>
      <c r="D478" s="288"/>
      <c r="E478" s="298"/>
    </row>
    <row r="479" ht="15.75" spans="1:5">
      <c r="A479" s="285">
        <v>2070308</v>
      </c>
      <c r="B479" s="291" t="s">
        <v>418</v>
      </c>
      <c r="C479" s="287"/>
      <c r="D479" s="288"/>
      <c r="E479" s="298"/>
    </row>
    <row r="480" ht="15.75" spans="1:5">
      <c r="A480" s="285">
        <v>2070309</v>
      </c>
      <c r="B480" s="291" t="s">
        <v>419</v>
      </c>
      <c r="C480" s="287"/>
      <c r="D480" s="288"/>
      <c r="E480" s="298"/>
    </row>
    <row r="481" ht="15.75" spans="1:5">
      <c r="A481" s="285">
        <v>2070399</v>
      </c>
      <c r="B481" s="291" t="s">
        <v>420</v>
      </c>
      <c r="C481" s="287"/>
      <c r="D481" s="288"/>
      <c r="E481" s="298"/>
    </row>
    <row r="482" ht="15.75" spans="1:5">
      <c r="A482" s="285">
        <v>20706</v>
      </c>
      <c r="B482" s="282" t="s">
        <v>421</v>
      </c>
      <c r="C482" s="287">
        <f>SUM(C483:C490)</f>
        <v>269</v>
      </c>
      <c r="D482" s="288">
        <f>SUM(D483:D490)</f>
        <v>0</v>
      </c>
      <c r="E482" s="298"/>
    </row>
    <row r="483" ht="15.75" spans="1:5">
      <c r="A483" s="285">
        <v>2010101</v>
      </c>
      <c r="B483" s="291" t="s">
        <v>103</v>
      </c>
      <c r="C483" s="287">
        <v>238</v>
      </c>
      <c r="D483" s="288"/>
      <c r="E483" s="298"/>
    </row>
    <row r="484" ht="15.75" spans="1:5">
      <c r="A484" s="285">
        <v>2010102</v>
      </c>
      <c r="B484" s="291" t="s">
        <v>104</v>
      </c>
      <c r="C484" s="287"/>
      <c r="D484" s="288"/>
      <c r="E484" s="298"/>
    </row>
    <row r="485" ht="15.75" spans="1:5">
      <c r="A485" s="285">
        <v>2010103</v>
      </c>
      <c r="B485" s="291" t="s">
        <v>105</v>
      </c>
      <c r="C485" s="287"/>
      <c r="D485" s="288"/>
      <c r="E485" s="298"/>
    </row>
    <row r="486" ht="15.75" spans="1:5">
      <c r="A486" s="285">
        <v>2070604</v>
      </c>
      <c r="B486" s="291" t="s">
        <v>422</v>
      </c>
      <c r="C486" s="287"/>
      <c r="D486" s="288"/>
      <c r="E486" s="298"/>
    </row>
    <row r="487" ht="15.75" spans="1:5">
      <c r="A487" s="285">
        <v>2070605</v>
      </c>
      <c r="B487" s="291" t="s">
        <v>423</v>
      </c>
      <c r="C487" s="287"/>
      <c r="D487" s="288"/>
      <c r="E487" s="298"/>
    </row>
    <row r="488" ht="15.75" spans="1:5">
      <c r="A488" s="285">
        <v>2070606</v>
      </c>
      <c r="B488" s="291" t="s">
        <v>424</v>
      </c>
      <c r="C488" s="287"/>
      <c r="D488" s="288"/>
      <c r="E488" s="298"/>
    </row>
    <row r="489" ht="15.75" spans="1:5">
      <c r="A489" s="285">
        <v>2070607</v>
      </c>
      <c r="B489" s="291" t="s">
        <v>425</v>
      </c>
      <c r="C489" s="287">
        <v>31</v>
      </c>
      <c r="D489" s="288"/>
      <c r="E489" s="298"/>
    </row>
    <row r="490" ht="15.75" spans="1:5">
      <c r="A490" s="285">
        <v>2070699</v>
      </c>
      <c r="B490" s="291" t="s">
        <v>426</v>
      </c>
      <c r="C490" s="287"/>
      <c r="D490" s="288"/>
      <c r="E490" s="298"/>
    </row>
    <row r="491" ht="15.75" spans="1:5">
      <c r="A491" s="285">
        <v>20708</v>
      </c>
      <c r="B491" s="282" t="s">
        <v>427</v>
      </c>
      <c r="C491" s="287">
        <f>SUM(C492:C498)</f>
        <v>504</v>
      </c>
      <c r="D491" s="288">
        <f>SUM(D492:D498)</f>
        <v>510</v>
      </c>
      <c r="E491" s="298"/>
    </row>
    <row r="492" ht="15.75" spans="1:5">
      <c r="A492" s="285">
        <v>2010101</v>
      </c>
      <c r="B492" s="291" t="s">
        <v>103</v>
      </c>
      <c r="C492" s="287">
        <v>268</v>
      </c>
      <c r="D492" s="288">
        <v>510</v>
      </c>
      <c r="E492" s="298"/>
    </row>
    <row r="493" ht="15.75" spans="1:5">
      <c r="A493" s="285">
        <v>2010102</v>
      </c>
      <c r="B493" s="291" t="s">
        <v>104</v>
      </c>
      <c r="C493" s="287">
        <v>203</v>
      </c>
      <c r="D493" s="288"/>
      <c r="E493" s="298"/>
    </row>
    <row r="494" ht="15.75" spans="1:5">
      <c r="A494" s="285">
        <v>2010103</v>
      </c>
      <c r="B494" s="291" t="s">
        <v>105</v>
      </c>
      <c r="C494" s="287"/>
      <c r="D494" s="288"/>
      <c r="E494" s="298"/>
    </row>
    <row r="495" ht="15.75" spans="1:5">
      <c r="A495" s="285">
        <v>2070806</v>
      </c>
      <c r="B495" s="291" t="s">
        <v>428</v>
      </c>
      <c r="C495" s="287"/>
      <c r="D495" s="288"/>
      <c r="E495" s="298"/>
    </row>
    <row r="496" ht="15.75" spans="1:5">
      <c r="A496" s="285">
        <v>2070807</v>
      </c>
      <c r="B496" s="291" t="s">
        <v>429</v>
      </c>
      <c r="C496" s="287"/>
      <c r="D496" s="288"/>
      <c r="E496" s="298"/>
    </row>
    <row r="497" ht="15.75" spans="1:5">
      <c r="A497" s="285">
        <v>2070808</v>
      </c>
      <c r="B497" s="291" t="s">
        <v>430</v>
      </c>
      <c r="C497" s="287"/>
      <c r="D497" s="288"/>
      <c r="E497" s="298"/>
    </row>
    <row r="498" ht="15.75" spans="1:5">
      <c r="A498" s="285">
        <v>2070899</v>
      </c>
      <c r="B498" s="291" t="s">
        <v>431</v>
      </c>
      <c r="C498" s="287">
        <v>33</v>
      </c>
      <c r="D498" s="288"/>
      <c r="E498" s="298"/>
    </row>
    <row r="499" ht="15.75" spans="1:5">
      <c r="A499" s="285">
        <v>20799</v>
      </c>
      <c r="B499" s="282" t="s">
        <v>432</v>
      </c>
      <c r="C499" s="287">
        <f>SUM(C500:C502)</f>
        <v>559</v>
      </c>
      <c r="D499" s="288">
        <f>SUM(D500:D502)</f>
        <v>4223</v>
      </c>
      <c r="E499" s="298"/>
    </row>
    <row r="500" ht="15.75" spans="1:5">
      <c r="A500" s="285">
        <v>2079902</v>
      </c>
      <c r="B500" s="291" t="s">
        <v>433</v>
      </c>
      <c r="C500" s="287"/>
      <c r="D500" s="288"/>
      <c r="E500" s="298"/>
    </row>
    <row r="501" ht="15.75" spans="1:5">
      <c r="A501" s="285">
        <v>2079903</v>
      </c>
      <c r="B501" s="291" t="s">
        <v>434</v>
      </c>
      <c r="C501" s="287"/>
      <c r="D501" s="288"/>
      <c r="E501" s="298"/>
    </row>
    <row r="502" ht="15.75" spans="1:5">
      <c r="A502" s="285">
        <v>2079999</v>
      </c>
      <c r="B502" s="291" t="s">
        <v>435</v>
      </c>
      <c r="C502" s="287">
        <v>559</v>
      </c>
      <c r="D502" s="288">
        <v>4223</v>
      </c>
      <c r="E502" s="298"/>
    </row>
    <row r="503" s="271" customFormat="1" ht="15.75" spans="1:7">
      <c r="A503" s="281">
        <v>208</v>
      </c>
      <c r="B503" s="282" t="s">
        <v>436</v>
      </c>
      <c r="C503" s="283">
        <f>SUM(C504,C523,C531,C533,C542,C546,C556,C564,C571,C579,C588,C593,C596,C599,C602,C605,C608,C612,C616,C624,C627)</f>
        <v>47098</v>
      </c>
      <c r="D503" s="284">
        <f>SUM(D504,D523,D531,D533,D542,D546,D556,D564,D571,D579,D588,D593,D596,D599,D602,D605,D608,D612,D616,D624,D627)</f>
        <v>56835</v>
      </c>
      <c r="E503" s="296"/>
      <c r="F503" s="297"/>
      <c r="G503" s="297"/>
    </row>
    <row r="504" ht="15.75" spans="1:5">
      <c r="A504" s="285">
        <v>20801</v>
      </c>
      <c r="B504" s="282" t="s">
        <v>437</v>
      </c>
      <c r="C504" s="287">
        <f>SUM(C505:C522)</f>
        <v>5541</v>
      </c>
      <c r="D504" s="288">
        <f>SUM(D505:D522)</f>
        <v>1246</v>
      </c>
      <c r="E504" s="298"/>
    </row>
    <row r="505" ht="15.75" spans="1:5">
      <c r="A505" s="285">
        <v>2010101</v>
      </c>
      <c r="B505" s="291" t="s">
        <v>103</v>
      </c>
      <c r="C505" s="287">
        <v>2845</v>
      </c>
      <c r="D505" s="288">
        <v>396</v>
      </c>
      <c r="E505" s="298"/>
    </row>
    <row r="506" ht="15.75" spans="1:5">
      <c r="A506" s="285">
        <v>2010102</v>
      </c>
      <c r="B506" s="291" t="s">
        <v>104</v>
      </c>
      <c r="C506" s="287">
        <v>245</v>
      </c>
      <c r="D506" s="288"/>
      <c r="E506" s="298"/>
    </row>
    <row r="507" ht="15.75" spans="1:5">
      <c r="A507" s="285">
        <v>2010103</v>
      </c>
      <c r="B507" s="291" t="s">
        <v>105</v>
      </c>
      <c r="C507" s="287"/>
      <c r="D507" s="288"/>
      <c r="E507" s="298"/>
    </row>
    <row r="508" ht="15.75" spans="1:5">
      <c r="A508" s="285">
        <v>2080104</v>
      </c>
      <c r="B508" s="291" t="s">
        <v>438</v>
      </c>
      <c r="C508" s="287"/>
      <c r="D508" s="288"/>
      <c r="E508" s="298"/>
    </row>
    <row r="509" ht="15.75" spans="1:5">
      <c r="A509" s="285">
        <v>2080105</v>
      </c>
      <c r="B509" s="291" t="s">
        <v>439</v>
      </c>
      <c r="C509" s="287"/>
      <c r="D509" s="288"/>
      <c r="E509" s="298"/>
    </row>
    <row r="510" ht="15.75" spans="1:5">
      <c r="A510" s="285">
        <v>2080106</v>
      </c>
      <c r="B510" s="291" t="s">
        <v>440</v>
      </c>
      <c r="C510" s="287">
        <v>11</v>
      </c>
      <c r="D510" s="288"/>
      <c r="E510" s="298"/>
    </row>
    <row r="511" ht="15.75" spans="1:5">
      <c r="A511" s="285">
        <v>2080107</v>
      </c>
      <c r="B511" s="291" t="s">
        <v>441</v>
      </c>
      <c r="C511" s="287">
        <v>4</v>
      </c>
      <c r="D511" s="288"/>
      <c r="E511" s="298"/>
    </row>
    <row r="512" ht="15.75" spans="1:5">
      <c r="A512" s="285">
        <v>2010607</v>
      </c>
      <c r="B512" s="291" t="s">
        <v>144</v>
      </c>
      <c r="C512" s="287">
        <v>1</v>
      </c>
      <c r="D512" s="288"/>
      <c r="E512" s="298"/>
    </row>
    <row r="513" ht="15.75" spans="1:5">
      <c r="A513" s="285">
        <v>2080109</v>
      </c>
      <c r="B513" s="291" t="s">
        <v>442</v>
      </c>
      <c r="C513" s="287">
        <v>506</v>
      </c>
      <c r="D513" s="288">
        <v>850</v>
      </c>
      <c r="E513" s="298"/>
    </row>
    <row r="514" ht="15.75" spans="1:5">
      <c r="A514" s="285">
        <v>2080110</v>
      </c>
      <c r="B514" s="291" t="s">
        <v>443</v>
      </c>
      <c r="C514" s="287"/>
      <c r="D514" s="288"/>
      <c r="E514" s="298"/>
    </row>
    <row r="515" ht="15.75" spans="1:5">
      <c r="A515" s="285">
        <v>2080111</v>
      </c>
      <c r="B515" s="291" t="s">
        <v>444</v>
      </c>
      <c r="C515" s="287"/>
      <c r="D515" s="288"/>
      <c r="E515" s="298"/>
    </row>
    <row r="516" ht="15.75" spans="1:5">
      <c r="A516" s="285">
        <v>2080112</v>
      </c>
      <c r="B516" s="291" t="s">
        <v>445</v>
      </c>
      <c r="C516" s="287"/>
      <c r="D516" s="288"/>
      <c r="E516" s="298"/>
    </row>
    <row r="517" ht="15.75" spans="1:5">
      <c r="A517" s="285">
        <v>2080113</v>
      </c>
      <c r="B517" s="291" t="s">
        <v>446</v>
      </c>
      <c r="C517" s="287"/>
      <c r="D517" s="288"/>
      <c r="E517" s="298"/>
    </row>
    <row r="518" ht="15.75" spans="1:5">
      <c r="A518" s="285">
        <v>2080114</v>
      </c>
      <c r="B518" s="291" t="s">
        <v>447</v>
      </c>
      <c r="C518" s="287"/>
      <c r="D518" s="288"/>
      <c r="E518" s="298"/>
    </row>
    <row r="519" ht="15.75" spans="1:5">
      <c r="A519" s="285">
        <v>2080115</v>
      </c>
      <c r="B519" s="291" t="s">
        <v>448</v>
      </c>
      <c r="C519" s="287"/>
      <c r="D519" s="288"/>
      <c r="E519" s="298"/>
    </row>
    <row r="520" ht="15.75" spans="1:5">
      <c r="A520" s="285">
        <v>2080116</v>
      </c>
      <c r="B520" s="291" t="s">
        <v>449</v>
      </c>
      <c r="C520" s="287"/>
      <c r="D520" s="288"/>
      <c r="E520" s="298"/>
    </row>
    <row r="521" ht="15.75" spans="1:5">
      <c r="A521" s="285">
        <v>2010150</v>
      </c>
      <c r="B521" s="291" t="s">
        <v>112</v>
      </c>
      <c r="C521" s="287"/>
      <c r="D521" s="288"/>
      <c r="E521" s="298"/>
    </row>
    <row r="522" ht="15.75" spans="1:5">
      <c r="A522" s="285">
        <v>2080199</v>
      </c>
      <c r="B522" s="291" t="s">
        <v>450</v>
      </c>
      <c r="C522" s="287">
        <v>1929</v>
      </c>
      <c r="D522" s="288"/>
      <c r="E522" s="298"/>
    </row>
    <row r="523" ht="15.75" spans="1:5">
      <c r="A523" s="285">
        <v>20802</v>
      </c>
      <c r="B523" s="282" t="s">
        <v>451</v>
      </c>
      <c r="C523" s="287">
        <f>SUM(C524:C530)</f>
        <v>447</v>
      </c>
      <c r="D523" s="288">
        <f>SUM(D524:D530)</f>
        <v>447</v>
      </c>
      <c r="E523" s="298"/>
    </row>
    <row r="524" ht="15.75" spans="1:5">
      <c r="A524" s="285">
        <v>2010101</v>
      </c>
      <c r="B524" s="291" t="s">
        <v>103</v>
      </c>
      <c r="C524" s="288">
        <v>274</v>
      </c>
      <c r="D524" s="288">
        <v>447</v>
      </c>
      <c r="E524" s="298"/>
    </row>
    <row r="525" ht="15.75" spans="1:5">
      <c r="A525" s="285">
        <v>2010102</v>
      </c>
      <c r="B525" s="291" t="s">
        <v>104</v>
      </c>
      <c r="C525" s="288">
        <v>27</v>
      </c>
      <c r="D525" s="288"/>
      <c r="E525" s="298"/>
    </row>
    <row r="526" ht="15.75" spans="1:5">
      <c r="A526" s="285">
        <v>2010103</v>
      </c>
      <c r="B526" s="291" t="s">
        <v>105</v>
      </c>
      <c r="C526" s="288">
        <v>0</v>
      </c>
      <c r="D526" s="288"/>
      <c r="E526" s="298"/>
    </row>
    <row r="527" ht="15.75" spans="1:5">
      <c r="A527" s="285">
        <v>2080206</v>
      </c>
      <c r="B527" s="291" t="s">
        <v>452</v>
      </c>
      <c r="C527" s="288">
        <v>0</v>
      </c>
      <c r="D527" s="288"/>
      <c r="E527" s="298"/>
    </row>
    <row r="528" ht="15.75" spans="1:5">
      <c r="A528" s="285">
        <v>2080207</v>
      </c>
      <c r="B528" s="291" t="s">
        <v>453</v>
      </c>
      <c r="C528" s="288">
        <v>1</v>
      </c>
      <c r="D528" s="288"/>
      <c r="E528" s="298"/>
    </row>
    <row r="529" ht="15.75" spans="1:5">
      <c r="A529" s="285">
        <v>2080208</v>
      </c>
      <c r="B529" s="291" t="s">
        <v>454</v>
      </c>
      <c r="C529" s="288">
        <v>0</v>
      </c>
      <c r="D529" s="288"/>
      <c r="E529" s="298"/>
    </row>
    <row r="530" ht="15.75" spans="1:5">
      <c r="A530" s="285">
        <v>2080299</v>
      </c>
      <c r="B530" s="291" t="s">
        <v>455</v>
      </c>
      <c r="C530" s="288">
        <v>145</v>
      </c>
      <c r="D530" s="288"/>
      <c r="E530" s="298"/>
    </row>
    <row r="531" ht="15.75" spans="1:5">
      <c r="A531" s="285">
        <v>20804</v>
      </c>
      <c r="B531" s="282" t="s">
        <v>456</v>
      </c>
      <c r="C531" s="287">
        <f>C532</f>
        <v>0</v>
      </c>
      <c r="D531" s="288">
        <f>D532</f>
        <v>0</v>
      </c>
      <c r="E531" s="298"/>
    </row>
    <row r="532" ht="15.75" spans="1:5">
      <c r="A532" s="285">
        <v>2080402</v>
      </c>
      <c r="B532" s="291" t="s">
        <v>457</v>
      </c>
      <c r="C532" s="287"/>
      <c r="D532" s="288"/>
      <c r="E532" s="298"/>
    </row>
    <row r="533" ht="15.75" spans="1:5">
      <c r="A533" s="285">
        <v>20805</v>
      </c>
      <c r="B533" s="282" t="s">
        <v>458</v>
      </c>
      <c r="C533" s="288">
        <f>SUM(C534:C541)</f>
        <v>20118</v>
      </c>
      <c r="D533" s="288">
        <f>SUM(D534:D541)</f>
        <v>26411</v>
      </c>
      <c r="E533" s="298"/>
    </row>
    <row r="534" ht="15.75" spans="1:5">
      <c r="A534" s="285">
        <v>2080501</v>
      </c>
      <c r="B534" s="291" t="s">
        <v>459</v>
      </c>
      <c r="C534" s="288">
        <v>153</v>
      </c>
      <c r="D534" s="288"/>
      <c r="E534" s="298"/>
    </row>
    <row r="535" ht="15.75" spans="1:5">
      <c r="A535" s="285">
        <v>2080502</v>
      </c>
      <c r="B535" s="291" t="s">
        <v>460</v>
      </c>
      <c r="C535" s="288"/>
      <c r="D535" s="288"/>
      <c r="E535" s="298"/>
    </row>
    <row r="536" ht="15.75" spans="1:5">
      <c r="A536" s="285">
        <v>2080503</v>
      </c>
      <c r="B536" s="291" t="s">
        <v>461</v>
      </c>
      <c r="C536" s="288">
        <v>47</v>
      </c>
      <c r="D536" s="288"/>
      <c r="E536" s="298"/>
    </row>
    <row r="537" ht="15.75" spans="1:5">
      <c r="A537" s="285">
        <v>2080505</v>
      </c>
      <c r="B537" s="291" t="s">
        <v>462</v>
      </c>
      <c r="C537" s="288">
        <v>5886</v>
      </c>
      <c r="D537" s="288">
        <v>9463</v>
      </c>
      <c r="E537" s="298"/>
    </row>
    <row r="538" ht="15.75" spans="1:5">
      <c r="A538" s="285">
        <v>2080506</v>
      </c>
      <c r="B538" s="291" t="s">
        <v>463</v>
      </c>
      <c r="C538" s="288">
        <v>1459</v>
      </c>
      <c r="D538" s="288">
        <v>2100</v>
      </c>
      <c r="E538" s="298"/>
    </row>
    <row r="539" ht="15.75" spans="1:5">
      <c r="A539" s="285">
        <v>2080507</v>
      </c>
      <c r="B539" s="291" t="s">
        <v>464</v>
      </c>
      <c r="C539" s="288">
        <v>10605</v>
      </c>
      <c r="D539" s="288">
        <v>13448</v>
      </c>
      <c r="E539" s="298"/>
    </row>
    <row r="540" ht="15.75" spans="1:5">
      <c r="A540" s="285">
        <v>2080508</v>
      </c>
      <c r="B540" s="291" t="s">
        <v>465</v>
      </c>
      <c r="C540" s="288"/>
      <c r="D540" s="288"/>
      <c r="E540" s="298"/>
    </row>
    <row r="541" ht="15.75" spans="1:5">
      <c r="A541" s="285">
        <v>2080599</v>
      </c>
      <c r="B541" s="291" t="s">
        <v>466</v>
      </c>
      <c r="C541" s="288">
        <v>1968</v>
      </c>
      <c r="D541" s="288">
        <v>1400</v>
      </c>
      <c r="E541" s="298"/>
    </row>
    <row r="542" ht="15.75" spans="1:5">
      <c r="A542" s="285">
        <v>20806</v>
      </c>
      <c r="B542" s="282" t="s">
        <v>467</v>
      </c>
      <c r="C542" s="287">
        <f>SUM(C543:C545)</f>
        <v>0</v>
      </c>
      <c r="D542" s="288">
        <f>SUM(D543:D545)</f>
        <v>0</v>
      </c>
      <c r="E542" s="298"/>
    </row>
    <row r="543" ht="15.75" spans="1:5">
      <c r="A543" s="285">
        <v>2080601</v>
      </c>
      <c r="B543" s="291" t="s">
        <v>468</v>
      </c>
      <c r="C543" s="287"/>
      <c r="D543" s="288"/>
      <c r="E543" s="298"/>
    </row>
    <row r="544" ht="15.75" spans="1:5">
      <c r="A544" s="285">
        <v>2080602</v>
      </c>
      <c r="B544" s="291" t="s">
        <v>469</v>
      </c>
      <c r="C544" s="287"/>
      <c r="D544" s="288"/>
      <c r="E544" s="298"/>
    </row>
    <row r="545" ht="15.75" spans="1:5">
      <c r="A545" s="285">
        <v>2080699</v>
      </c>
      <c r="B545" s="291" t="s">
        <v>470</v>
      </c>
      <c r="C545" s="287"/>
      <c r="D545" s="288"/>
      <c r="E545" s="298"/>
    </row>
    <row r="546" ht="15.75" spans="1:5">
      <c r="A546" s="285">
        <v>20807</v>
      </c>
      <c r="B546" s="282" t="s">
        <v>471</v>
      </c>
      <c r="C546" s="287">
        <f>SUM(C547:C555)</f>
        <v>1580</v>
      </c>
      <c r="D546" s="288">
        <f>SUM(D547:D555)</f>
        <v>0</v>
      </c>
      <c r="E546" s="298"/>
    </row>
    <row r="547" ht="15.75" spans="1:5">
      <c r="A547" s="285">
        <v>2080701</v>
      </c>
      <c r="B547" s="291" t="s">
        <v>472</v>
      </c>
      <c r="C547" s="288">
        <v>37</v>
      </c>
      <c r="D547" s="288"/>
      <c r="E547" s="298"/>
    </row>
    <row r="548" ht="15.75" spans="1:5">
      <c r="A548" s="285">
        <v>2080702</v>
      </c>
      <c r="B548" s="291" t="s">
        <v>473</v>
      </c>
      <c r="C548" s="288">
        <v>63</v>
      </c>
      <c r="D548" s="288"/>
      <c r="E548" s="298"/>
    </row>
    <row r="549" ht="15.75" spans="1:5">
      <c r="A549" s="285">
        <v>2080704</v>
      </c>
      <c r="B549" s="291" t="s">
        <v>474</v>
      </c>
      <c r="C549" s="288">
        <v>115</v>
      </c>
      <c r="D549" s="288"/>
      <c r="E549" s="298"/>
    </row>
    <row r="550" ht="15.75" spans="1:5">
      <c r="A550" s="285">
        <v>2080705</v>
      </c>
      <c r="B550" s="291" t="s">
        <v>475</v>
      </c>
      <c r="C550" s="288">
        <v>967</v>
      </c>
      <c r="D550" s="288"/>
      <c r="E550" s="298"/>
    </row>
    <row r="551" ht="15.75" spans="1:5">
      <c r="A551" s="285">
        <v>2080709</v>
      </c>
      <c r="B551" s="291" t="s">
        <v>476</v>
      </c>
      <c r="C551" s="288"/>
      <c r="D551" s="288"/>
      <c r="E551" s="298"/>
    </row>
    <row r="552" ht="15.75" spans="1:5">
      <c r="A552" s="285">
        <v>2080711</v>
      </c>
      <c r="B552" s="291" t="s">
        <v>477</v>
      </c>
      <c r="C552" s="288"/>
      <c r="D552" s="288"/>
      <c r="E552" s="298"/>
    </row>
    <row r="553" ht="15.75" spans="1:5">
      <c r="A553" s="285">
        <v>2080712</v>
      </c>
      <c r="B553" s="291" t="s">
        <v>478</v>
      </c>
      <c r="C553" s="288"/>
      <c r="D553" s="288"/>
      <c r="E553" s="298"/>
    </row>
    <row r="554" ht="15.75" spans="1:5">
      <c r="A554" s="285">
        <v>2080713</v>
      </c>
      <c r="B554" s="291" t="s">
        <v>479</v>
      </c>
      <c r="C554" s="288"/>
      <c r="D554" s="288"/>
      <c r="E554" s="298"/>
    </row>
    <row r="555" ht="15.75" spans="1:5">
      <c r="A555" s="285">
        <v>2080799</v>
      </c>
      <c r="B555" s="291" t="s">
        <v>480</v>
      </c>
      <c r="C555" s="288">
        <v>398</v>
      </c>
      <c r="D555" s="288"/>
      <c r="E555" s="298"/>
    </row>
    <row r="556" ht="15.75" spans="1:5">
      <c r="A556" s="285">
        <v>20808</v>
      </c>
      <c r="B556" s="282" t="s">
        <v>481</v>
      </c>
      <c r="C556" s="287">
        <f>SUM(C557:C563)</f>
        <v>4214</v>
      </c>
      <c r="D556" s="288">
        <f>SUM(D557:D563)</f>
        <v>2300</v>
      </c>
      <c r="E556" s="298"/>
    </row>
    <row r="557" ht="15.75" spans="1:5">
      <c r="A557" s="285">
        <v>2080801</v>
      </c>
      <c r="B557" s="291" t="s">
        <v>482</v>
      </c>
      <c r="C557" s="287">
        <v>1947</v>
      </c>
      <c r="D557" s="288">
        <v>2300</v>
      </c>
      <c r="E557" s="298"/>
    </row>
    <row r="558" ht="15.75" spans="1:5">
      <c r="A558" s="285">
        <v>2080802</v>
      </c>
      <c r="B558" s="291" t="s">
        <v>483</v>
      </c>
      <c r="C558" s="287"/>
      <c r="D558" s="288"/>
      <c r="E558" s="298"/>
    </row>
    <row r="559" ht="15.75" spans="1:5">
      <c r="A559" s="285">
        <v>2080803</v>
      </c>
      <c r="B559" s="291" t="s">
        <v>484</v>
      </c>
      <c r="C559" s="287"/>
      <c r="D559" s="288"/>
      <c r="E559" s="298"/>
    </row>
    <row r="560" ht="15.75" spans="1:5">
      <c r="A560" s="285">
        <v>2080804</v>
      </c>
      <c r="B560" s="291" t="s">
        <v>485</v>
      </c>
      <c r="C560" s="287"/>
      <c r="D560" s="288"/>
      <c r="E560" s="298"/>
    </row>
    <row r="561" ht="15.75" spans="1:5">
      <c r="A561" s="285">
        <v>2080805</v>
      </c>
      <c r="B561" s="291" t="s">
        <v>486</v>
      </c>
      <c r="C561" s="287">
        <v>159</v>
      </c>
      <c r="D561" s="288"/>
      <c r="E561" s="298"/>
    </row>
    <row r="562" ht="15.75" spans="1:5">
      <c r="A562" s="285">
        <v>2080806</v>
      </c>
      <c r="B562" s="291" t="s">
        <v>487</v>
      </c>
      <c r="C562" s="287"/>
      <c r="D562" s="288"/>
      <c r="E562" s="298"/>
    </row>
    <row r="563" ht="15.75" spans="1:5">
      <c r="A563" s="285">
        <v>2080899</v>
      </c>
      <c r="B563" s="291" t="s">
        <v>488</v>
      </c>
      <c r="C563" s="287">
        <v>2108</v>
      </c>
      <c r="D563" s="288"/>
      <c r="E563" s="298"/>
    </row>
    <row r="564" ht="15.75" spans="1:5">
      <c r="A564" s="285">
        <v>20809</v>
      </c>
      <c r="B564" s="282" t="s">
        <v>489</v>
      </c>
      <c r="C564" s="287">
        <f>SUM(C565:C570)</f>
        <v>1077</v>
      </c>
      <c r="D564" s="288">
        <f>SUM(D565:D570)</f>
        <v>0</v>
      </c>
      <c r="E564" s="305"/>
    </row>
    <row r="565" ht="15.75" spans="1:5">
      <c r="A565" s="285">
        <v>2080901</v>
      </c>
      <c r="B565" s="291" t="s">
        <v>490</v>
      </c>
      <c r="C565" s="288">
        <v>807</v>
      </c>
      <c r="D565" s="304"/>
      <c r="E565" s="305"/>
    </row>
    <row r="566" ht="15.75" spans="1:5">
      <c r="A566" s="285">
        <v>2080902</v>
      </c>
      <c r="B566" s="291" t="s">
        <v>491</v>
      </c>
      <c r="C566" s="288">
        <v>27</v>
      </c>
      <c r="D566" s="288"/>
      <c r="E566" s="298"/>
    </row>
    <row r="567" ht="15.75" spans="1:5">
      <c r="A567" s="285">
        <v>2080903</v>
      </c>
      <c r="B567" s="291" t="s">
        <v>492</v>
      </c>
      <c r="C567" s="288"/>
      <c r="D567" s="288"/>
      <c r="E567" s="298"/>
    </row>
    <row r="568" ht="15.75" spans="1:5">
      <c r="A568" s="285">
        <v>2080904</v>
      </c>
      <c r="B568" s="291" t="s">
        <v>493</v>
      </c>
      <c r="C568" s="288"/>
      <c r="D568" s="288"/>
      <c r="E568" s="298"/>
    </row>
    <row r="569" ht="15.75" spans="1:5">
      <c r="A569" s="285">
        <v>2080905</v>
      </c>
      <c r="B569" s="291" t="s">
        <v>494</v>
      </c>
      <c r="C569" s="288">
        <v>21</v>
      </c>
      <c r="D569" s="288"/>
      <c r="E569" s="298"/>
    </row>
    <row r="570" ht="15.75" spans="1:5">
      <c r="A570" s="285">
        <v>2080999</v>
      </c>
      <c r="B570" s="291" t="s">
        <v>495</v>
      </c>
      <c r="C570" s="288">
        <v>222</v>
      </c>
      <c r="D570" s="288"/>
      <c r="E570" s="298"/>
    </row>
    <row r="571" ht="15.75" spans="1:5">
      <c r="A571" s="285">
        <v>20810</v>
      </c>
      <c r="B571" s="282" t="s">
        <v>496</v>
      </c>
      <c r="C571" s="287">
        <f>SUM(C572:C578)</f>
        <v>838</v>
      </c>
      <c r="D571" s="288">
        <f>SUM(D572:D578)</f>
        <v>0</v>
      </c>
      <c r="E571" s="305"/>
    </row>
    <row r="572" ht="15.75" spans="1:5">
      <c r="A572" s="285">
        <v>2081001</v>
      </c>
      <c r="B572" s="291" t="s">
        <v>497</v>
      </c>
      <c r="C572" s="288">
        <v>100</v>
      </c>
      <c r="D572" s="304"/>
      <c r="E572" s="305"/>
    </row>
    <row r="573" ht="15.75" spans="1:5">
      <c r="A573" s="285">
        <v>2081002</v>
      </c>
      <c r="B573" s="291" t="s">
        <v>498</v>
      </c>
      <c r="C573" s="288">
        <v>567</v>
      </c>
      <c r="D573" s="304"/>
      <c r="E573" s="305"/>
    </row>
    <row r="574" ht="15.75" spans="1:5">
      <c r="A574" s="285">
        <v>2081003</v>
      </c>
      <c r="B574" s="291" t="s">
        <v>499</v>
      </c>
      <c r="C574" s="288"/>
      <c r="D574" s="288"/>
      <c r="E574" s="298"/>
    </row>
    <row r="575" ht="15.75" spans="1:5">
      <c r="A575" s="285">
        <v>2081004</v>
      </c>
      <c r="B575" s="291" t="s">
        <v>500</v>
      </c>
      <c r="C575" s="288">
        <v>154</v>
      </c>
      <c r="D575" s="288"/>
      <c r="E575" s="298"/>
    </row>
    <row r="576" ht="15.75" spans="1:5">
      <c r="A576" s="285">
        <v>2081005</v>
      </c>
      <c r="B576" s="291" t="s">
        <v>501</v>
      </c>
      <c r="C576" s="288"/>
      <c r="D576" s="288"/>
      <c r="E576" s="298"/>
    </row>
    <row r="577" ht="15.75" spans="1:5">
      <c r="A577" s="285">
        <v>2081006</v>
      </c>
      <c r="B577" s="291" t="s">
        <v>502</v>
      </c>
      <c r="C577" s="288"/>
      <c r="D577" s="288"/>
      <c r="E577" s="298"/>
    </row>
    <row r="578" ht="15.75" spans="1:5">
      <c r="A578" s="285">
        <v>2081099</v>
      </c>
      <c r="B578" s="291" t="s">
        <v>503</v>
      </c>
      <c r="C578" s="288">
        <v>17</v>
      </c>
      <c r="D578" s="288"/>
      <c r="E578" s="298"/>
    </row>
    <row r="579" ht="15.75" spans="1:5">
      <c r="A579" s="285">
        <v>20811</v>
      </c>
      <c r="B579" s="282" t="s">
        <v>504</v>
      </c>
      <c r="C579" s="287">
        <f>SUM(C580:C587)</f>
        <v>935</v>
      </c>
      <c r="D579" s="288">
        <f>SUM(D580:D587)</f>
        <v>358</v>
      </c>
      <c r="E579" s="298"/>
    </row>
    <row r="580" ht="15.75" spans="1:5">
      <c r="A580" s="285">
        <v>2010101</v>
      </c>
      <c r="B580" s="291" t="s">
        <v>103</v>
      </c>
      <c r="C580" s="288">
        <v>92</v>
      </c>
      <c r="D580" s="288">
        <v>358</v>
      </c>
      <c r="E580" s="298"/>
    </row>
    <row r="581" ht="15.75" spans="1:5">
      <c r="A581" s="285">
        <v>2010102</v>
      </c>
      <c r="B581" s="291" t="s">
        <v>104</v>
      </c>
      <c r="C581" s="288"/>
      <c r="D581" s="288"/>
      <c r="E581" s="298"/>
    </row>
    <row r="582" ht="15.75" spans="1:5">
      <c r="A582" s="285">
        <v>2010103</v>
      </c>
      <c r="B582" s="291" t="s">
        <v>105</v>
      </c>
      <c r="C582" s="288"/>
      <c r="D582" s="288"/>
      <c r="E582" s="298"/>
    </row>
    <row r="583" ht="15.75" spans="1:5">
      <c r="A583" s="285">
        <v>2081104</v>
      </c>
      <c r="B583" s="291" t="s">
        <v>505</v>
      </c>
      <c r="C583" s="288">
        <v>37</v>
      </c>
      <c r="D583" s="288"/>
      <c r="E583" s="298"/>
    </row>
    <row r="584" ht="15.75" spans="1:5">
      <c r="A584" s="285">
        <v>2081105</v>
      </c>
      <c r="B584" s="291" t="s">
        <v>506</v>
      </c>
      <c r="C584" s="288">
        <v>52</v>
      </c>
      <c r="D584" s="288"/>
      <c r="E584" s="298"/>
    </row>
    <row r="585" ht="15.75" spans="1:5">
      <c r="A585" s="285">
        <v>2081106</v>
      </c>
      <c r="B585" s="291" t="s">
        <v>507</v>
      </c>
      <c r="C585" s="288"/>
      <c r="D585" s="288"/>
      <c r="E585" s="298"/>
    </row>
    <row r="586" ht="15.75" spans="1:5">
      <c r="A586" s="285">
        <v>2081107</v>
      </c>
      <c r="B586" s="291" t="s">
        <v>508</v>
      </c>
      <c r="C586" s="288">
        <v>731</v>
      </c>
      <c r="D586" s="288"/>
      <c r="E586" s="298"/>
    </row>
    <row r="587" ht="15.75" spans="1:5">
      <c r="A587" s="285">
        <v>2081199</v>
      </c>
      <c r="B587" s="291" t="s">
        <v>509</v>
      </c>
      <c r="C587" s="288">
        <v>23</v>
      </c>
      <c r="D587" s="288"/>
      <c r="E587" s="298"/>
    </row>
    <row r="588" ht="15.75" spans="1:5">
      <c r="A588" s="285">
        <v>20816</v>
      </c>
      <c r="B588" s="282" t="s">
        <v>510</v>
      </c>
      <c r="C588" s="287">
        <f>SUM(C589:C592)</f>
        <v>11</v>
      </c>
      <c r="D588" s="288">
        <f>SUM(D589:D592)</f>
        <v>47</v>
      </c>
      <c r="E588" s="298"/>
    </row>
    <row r="589" ht="15.75" spans="1:5">
      <c r="A589" s="285">
        <v>2010101</v>
      </c>
      <c r="B589" s="291" t="s">
        <v>103</v>
      </c>
      <c r="C589" s="288"/>
      <c r="D589" s="288">
        <v>47</v>
      </c>
      <c r="E589" s="298"/>
    </row>
    <row r="590" ht="15.75" spans="1:5">
      <c r="A590" s="285">
        <v>2010102</v>
      </c>
      <c r="B590" s="291" t="s">
        <v>104</v>
      </c>
      <c r="C590" s="288">
        <v>5</v>
      </c>
      <c r="D590" s="288"/>
      <c r="E590" s="298"/>
    </row>
    <row r="591" ht="15.75" spans="1:5">
      <c r="A591" s="285">
        <v>2010103</v>
      </c>
      <c r="B591" s="291" t="s">
        <v>105</v>
      </c>
      <c r="C591" s="288"/>
      <c r="D591" s="288"/>
      <c r="E591" s="298"/>
    </row>
    <row r="592" ht="15.75" spans="1:5">
      <c r="A592" s="285">
        <v>2081699</v>
      </c>
      <c r="B592" s="291" t="s">
        <v>511</v>
      </c>
      <c r="C592" s="288">
        <v>6</v>
      </c>
      <c r="D592" s="288"/>
      <c r="E592" s="298"/>
    </row>
    <row r="593" ht="15.75" spans="1:5">
      <c r="A593" s="285">
        <v>20819</v>
      </c>
      <c r="B593" s="282" t="s">
        <v>512</v>
      </c>
      <c r="C593" s="288">
        <f>SUM(C594:C595)</f>
        <v>2831</v>
      </c>
      <c r="D593" s="288">
        <f>SUM(D594:D595)</f>
        <v>200</v>
      </c>
      <c r="E593" s="298"/>
    </row>
    <row r="594" ht="15.75" spans="1:5">
      <c r="A594" s="285">
        <v>2081901</v>
      </c>
      <c r="B594" s="291" t="s">
        <v>513</v>
      </c>
      <c r="C594" s="288">
        <v>318</v>
      </c>
      <c r="D594" s="288"/>
      <c r="E594" s="298"/>
    </row>
    <row r="595" ht="15.75" spans="1:5">
      <c r="A595" s="285">
        <v>2081902</v>
      </c>
      <c r="B595" s="291" t="s">
        <v>514</v>
      </c>
      <c r="C595" s="288">
        <v>2513</v>
      </c>
      <c r="D595" s="288">
        <v>200</v>
      </c>
      <c r="E595" s="298"/>
    </row>
    <row r="596" ht="15.75" spans="1:5">
      <c r="A596" s="285">
        <v>20820</v>
      </c>
      <c r="B596" s="282" t="s">
        <v>515</v>
      </c>
      <c r="C596" s="288">
        <f>SUM(C597:C598)</f>
        <v>224</v>
      </c>
      <c r="D596" s="288">
        <f>SUM(D597:D598)</f>
        <v>0</v>
      </c>
      <c r="E596" s="298"/>
    </row>
    <row r="597" ht="15.75" spans="1:5">
      <c r="A597" s="285">
        <v>2082001</v>
      </c>
      <c r="B597" s="291" t="s">
        <v>516</v>
      </c>
      <c r="C597" s="288">
        <v>218</v>
      </c>
      <c r="D597" s="288"/>
      <c r="E597" s="298"/>
    </row>
    <row r="598" ht="15.75" spans="1:5">
      <c r="A598" s="285">
        <v>2082002</v>
      </c>
      <c r="B598" s="291" t="s">
        <v>517</v>
      </c>
      <c r="C598" s="288">
        <v>6</v>
      </c>
      <c r="D598" s="288"/>
      <c r="E598" s="298"/>
    </row>
    <row r="599" ht="15.75" spans="1:5">
      <c r="A599" s="285">
        <v>20821</v>
      </c>
      <c r="B599" s="282" t="s">
        <v>518</v>
      </c>
      <c r="C599" s="288">
        <f>SUM(C600:C601)</f>
        <v>1193</v>
      </c>
      <c r="D599" s="288">
        <f>SUM(D600:D601)</f>
        <v>0</v>
      </c>
      <c r="E599" s="298"/>
    </row>
    <row r="600" ht="15.75" spans="1:5">
      <c r="A600" s="285">
        <v>2082101</v>
      </c>
      <c r="B600" s="291" t="s">
        <v>519</v>
      </c>
      <c r="C600" s="288">
        <v>24</v>
      </c>
      <c r="D600" s="288"/>
      <c r="E600" s="298"/>
    </row>
    <row r="601" ht="15.75" spans="1:5">
      <c r="A601" s="285">
        <v>2082102</v>
      </c>
      <c r="B601" s="291" t="s">
        <v>520</v>
      </c>
      <c r="C601" s="288">
        <v>1169</v>
      </c>
      <c r="D601" s="288"/>
      <c r="E601" s="298"/>
    </row>
    <row r="602" ht="15.75" spans="1:5">
      <c r="A602" s="285">
        <v>20824</v>
      </c>
      <c r="B602" s="282" t="s">
        <v>521</v>
      </c>
      <c r="C602" s="288">
        <f>SUM(C603:C604)</f>
        <v>0</v>
      </c>
      <c r="D602" s="288">
        <f>SUM(D603:D604)</f>
        <v>0</v>
      </c>
      <c r="E602" s="298"/>
    </row>
    <row r="603" ht="15.75" spans="1:5">
      <c r="A603" s="285">
        <v>2082401</v>
      </c>
      <c r="B603" s="291" t="s">
        <v>522</v>
      </c>
      <c r="C603" s="288"/>
      <c r="D603" s="288"/>
      <c r="E603" s="298"/>
    </row>
    <row r="604" ht="15.75" spans="1:5">
      <c r="A604" s="285">
        <v>2082402</v>
      </c>
      <c r="B604" s="291" t="s">
        <v>523</v>
      </c>
      <c r="C604" s="288"/>
      <c r="D604" s="288"/>
      <c r="E604" s="298"/>
    </row>
    <row r="605" ht="15.75" spans="1:5">
      <c r="A605" s="285">
        <v>20825</v>
      </c>
      <c r="B605" s="282" t="s">
        <v>524</v>
      </c>
      <c r="C605" s="288">
        <f>SUM(C606:C607)</f>
        <v>7</v>
      </c>
      <c r="D605" s="288">
        <f>SUM(D606:D607)</f>
        <v>510</v>
      </c>
      <c r="E605" s="298"/>
    </row>
    <row r="606" ht="15.75" spans="1:5">
      <c r="A606" s="285">
        <v>2082501</v>
      </c>
      <c r="B606" s="291" t="s">
        <v>525</v>
      </c>
      <c r="C606" s="288"/>
      <c r="D606" s="288"/>
      <c r="E606" s="298"/>
    </row>
    <row r="607" ht="15.75" spans="1:5">
      <c r="A607" s="285">
        <v>2082502</v>
      </c>
      <c r="B607" s="291" t="s">
        <v>526</v>
      </c>
      <c r="C607" s="288">
        <v>7</v>
      </c>
      <c r="D607" s="288">
        <v>510</v>
      </c>
      <c r="E607" s="298"/>
    </row>
    <row r="608" ht="15.75" spans="1:5">
      <c r="A608" s="285">
        <v>20826</v>
      </c>
      <c r="B608" s="282" t="s">
        <v>527</v>
      </c>
      <c r="C608" s="288">
        <f>SUM(C609:C611)</f>
        <v>7714</v>
      </c>
      <c r="D608" s="288">
        <f>SUM(D609:D611)</f>
        <v>561</v>
      </c>
      <c r="E608" s="298"/>
    </row>
    <row r="609" ht="15.75" spans="1:5">
      <c r="A609" s="285">
        <v>2082601</v>
      </c>
      <c r="B609" s="291" t="s">
        <v>528</v>
      </c>
      <c r="C609" s="288"/>
      <c r="D609" s="288">
        <v>120</v>
      </c>
      <c r="E609" s="298"/>
    </row>
    <row r="610" ht="15.75" spans="1:5">
      <c r="A610" s="285">
        <v>2082602</v>
      </c>
      <c r="B610" s="291" t="s">
        <v>529</v>
      </c>
      <c r="C610" s="288">
        <v>7714</v>
      </c>
      <c r="D610" s="288">
        <v>438</v>
      </c>
      <c r="E610" s="298"/>
    </row>
    <row r="611" ht="15.75" spans="1:5">
      <c r="A611" s="285">
        <v>2082699</v>
      </c>
      <c r="B611" s="291" t="s">
        <v>530</v>
      </c>
      <c r="C611" s="288"/>
      <c r="D611" s="288">
        <v>3</v>
      </c>
      <c r="E611" s="298"/>
    </row>
    <row r="612" ht="15.75" spans="1:5">
      <c r="A612" s="285">
        <v>20827</v>
      </c>
      <c r="B612" s="282" t="s">
        <v>531</v>
      </c>
      <c r="C612" s="288">
        <f>SUM(C613:C615)</f>
        <v>103</v>
      </c>
      <c r="D612" s="288">
        <f>SUM(D613:D615)</f>
        <v>447</v>
      </c>
      <c r="E612" s="298"/>
    </row>
    <row r="613" ht="15.75" spans="1:5">
      <c r="A613" s="285">
        <v>2082701</v>
      </c>
      <c r="B613" s="291" t="s">
        <v>532</v>
      </c>
      <c r="C613" s="288"/>
      <c r="D613" s="288">
        <v>240</v>
      </c>
      <c r="E613" s="298"/>
    </row>
    <row r="614" ht="15.75" spans="1:5">
      <c r="A614" s="285">
        <v>2082702</v>
      </c>
      <c r="B614" s="291" t="s">
        <v>533</v>
      </c>
      <c r="C614" s="288"/>
      <c r="D614" s="288">
        <v>207</v>
      </c>
      <c r="E614" s="298"/>
    </row>
    <row r="615" ht="15.75" spans="1:5">
      <c r="A615" s="285">
        <v>2082799</v>
      </c>
      <c r="B615" s="291" t="s">
        <v>534</v>
      </c>
      <c r="C615" s="288">
        <v>103</v>
      </c>
      <c r="D615" s="288"/>
      <c r="E615" s="298"/>
    </row>
    <row r="616" ht="15.75" spans="1:5">
      <c r="A616" s="285">
        <v>20828</v>
      </c>
      <c r="B616" s="306" t="s">
        <v>535</v>
      </c>
      <c r="C616" s="288">
        <f>SUM(C617:C623)</f>
        <v>123</v>
      </c>
      <c r="D616" s="288">
        <f>SUM(D617:D623)</f>
        <v>188</v>
      </c>
      <c r="E616" s="298"/>
    </row>
    <row r="617" ht="15.75" spans="1:5">
      <c r="A617" s="285">
        <v>2010101</v>
      </c>
      <c r="B617" s="291" t="s">
        <v>103</v>
      </c>
      <c r="C617" s="288">
        <v>34</v>
      </c>
      <c r="D617" s="288">
        <v>188</v>
      </c>
      <c r="E617" s="305"/>
    </row>
    <row r="618" ht="15.75" spans="1:5">
      <c r="A618" s="285">
        <v>2010102</v>
      </c>
      <c r="B618" s="291" t="s">
        <v>104</v>
      </c>
      <c r="C618" s="288">
        <v>39</v>
      </c>
      <c r="D618" s="288"/>
      <c r="E618" s="298"/>
    </row>
    <row r="619" ht="15.75" spans="1:5">
      <c r="A619" s="285">
        <v>2010103</v>
      </c>
      <c r="B619" s="291" t="s">
        <v>105</v>
      </c>
      <c r="C619" s="288"/>
      <c r="D619" s="288"/>
      <c r="E619" s="298"/>
    </row>
    <row r="620" ht="15.75" spans="1:5">
      <c r="A620" s="285">
        <v>2082804</v>
      </c>
      <c r="B620" s="291" t="s">
        <v>536</v>
      </c>
      <c r="C620" s="288">
        <v>9</v>
      </c>
      <c r="D620" s="288"/>
      <c r="E620" s="298"/>
    </row>
    <row r="621" ht="15.75" spans="1:5">
      <c r="A621" s="307">
        <v>2082805</v>
      </c>
      <c r="B621" s="291" t="s">
        <v>537</v>
      </c>
      <c r="C621" s="288"/>
      <c r="D621" s="288"/>
      <c r="E621" s="298"/>
    </row>
    <row r="622" ht="15.75" spans="1:5">
      <c r="A622" s="285">
        <v>2010150</v>
      </c>
      <c r="B622" s="291" t="s">
        <v>112</v>
      </c>
      <c r="C622" s="288"/>
      <c r="D622" s="288"/>
      <c r="E622" s="298"/>
    </row>
    <row r="623" ht="15.75" spans="1:5">
      <c r="A623" s="285">
        <v>2082899</v>
      </c>
      <c r="B623" s="291" t="s">
        <v>538</v>
      </c>
      <c r="C623" s="288">
        <v>41</v>
      </c>
      <c r="D623" s="288"/>
      <c r="E623" s="298"/>
    </row>
    <row r="624" ht="15.75" spans="1:5">
      <c r="A624" s="285">
        <v>20830</v>
      </c>
      <c r="B624" s="282" t="s">
        <v>539</v>
      </c>
      <c r="C624" s="288">
        <f>SUM(C625:C626)</f>
        <v>0</v>
      </c>
      <c r="D624" s="288">
        <f>SUM(D625:D626)</f>
        <v>0</v>
      </c>
      <c r="E624" s="298"/>
    </row>
    <row r="625" ht="15.75" spans="1:5">
      <c r="A625" s="285">
        <v>2083001</v>
      </c>
      <c r="B625" s="291" t="s">
        <v>540</v>
      </c>
      <c r="C625" s="288"/>
      <c r="D625" s="288"/>
      <c r="E625" s="298"/>
    </row>
    <row r="626" ht="15.75" spans="1:5">
      <c r="A626" s="285">
        <v>2083099</v>
      </c>
      <c r="B626" s="291" t="s">
        <v>541</v>
      </c>
      <c r="C626" s="288"/>
      <c r="D626" s="288"/>
      <c r="E626" s="298"/>
    </row>
    <row r="627" ht="15.75" spans="1:5">
      <c r="A627" s="285">
        <v>2089999</v>
      </c>
      <c r="B627" s="291" t="s">
        <v>542</v>
      </c>
      <c r="C627" s="288">
        <v>142</v>
      </c>
      <c r="D627" s="288">
        <v>24120</v>
      </c>
      <c r="E627" s="298"/>
    </row>
    <row r="628" s="271" customFormat="1" ht="15.75" spans="1:7">
      <c r="A628" s="281">
        <v>210</v>
      </c>
      <c r="B628" s="282" t="s">
        <v>543</v>
      </c>
      <c r="C628" s="283">
        <f>SUM(C629,C634,C648,C652,C664,C667,C671,C676,C680,C684,C687,C696,C697)</f>
        <v>39126</v>
      </c>
      <c r="D628" s="284">
        <f>SUM(D629,D634,D648,D652,D664,D667,D671,D676,D680,D684,D687,D696,D697)</f>
        <v>34442</v>
      </c>
      <c r="E628" s="296"/>
      <c r="F628" s="297"/>
      <c r="G628" s="297"/>
    </row>
    <row r="629" ht="15.75" spans="1:5">
      <c r="A629" s="285">
        <v>21001</v>
      </c>
      <c r="B629" s="282" t="s">
        <v>544</v>
      </c>
      <c r="C629" s="287">
        <f>SUM(C630:C633)</f>
        <v>871</v>
      </c>
      <c r="D629" s="288">
        <f>SUM(D630:D633)</f>
        <v>2605</v>
      </c>
      <c r="E629" s="298"/>
    </row>
    <row r="630" ht="15.75" spans="1:5">
      <c r="A630" s="285">
        <v>2010101</v>
      </c>
      <c r="B630" s="291" t="s">
        <v>103</v>
      </c>
      <c r="C630" s="288">
        <v>48</v>
      </c>
      <c r="D630" s="288">
        <v>2605</v>
      </c>
      <c r="E630" s="298"/>
    </row>
    <row r="631" ht="15.75" spans="1:5">
      <c r="A631" s="285">
        <v>2010102</v>
      </c>
      <c r="B631" s="291" t="s">
        <v>104</v>
      </c>
      <c r="C631" s="288">
        <v>315</v>
      </c>
      <c r="D631" s="288"/>
      <c r="E631" s="298"/>
    </row>
    <row r="632" ht="15.75" spans="1:5">
      <c r="A632" s="285">
        <v>2010103</v>
      </c>
      <c r="B632" s="291" t="s">
        <v>105</v>
      </c>
      <c r="C632" s="288"/>
      <c r="D632" s="288"/>
      <c r="E632" s="298"/>
    </row>
    <row r="633" ht="15.75" spans="1:5">
      <c r="A633" s="285">
        <v>2100199</v>
      </c>
      <c r="B633" s="291" t="s">
        <v>545</v>
      </c>
      <c r="C633" s="288">
        <v>508</v>
      </c>
      <c r="D633" s="288"/>
      <c r="E633" s="298"/>
    </row>
    <row r="634" ht="15.75" spans="1:5">
      <c r="A634" s="285">
        <v>21002</v>
      </c>
      <c r="B634" s="282" t="s">
        <v>546</v>
      </c>
      <c r="C634" s="287">
        <f>SUM(C635:C647)</f>
        <v>789</v>
      </c>
      <c r="D634" s="288">
        <f>SUM(D635:D647)</f>
        <v>16</v>
      </c>
      <c r="E634" s="298"/>
    </row>
    <row r="635" ht="15.75" spans="1:5">
      <c r="A635" s="285">
        <v>2100201</v>
      </c>
      <c r="B635" s="291" t="s">
        <v>547</v>
      </c>
      <c r="C635" s="287">
        <v>132</v>
      </c>
      <c r="D635" s="288">
        <v>16</v>
      </c>
      <c r="E635" s="298"/>
    </row>
    <row r="636" ht="15.75" spans="1:5">
      <c r="A636" s="285">
        <v>2100202</v>
      </c>
      <c r="B636" s="291" t="s">
        <v>548</v>
      </c>
      <c r="C636" s="287">
        <v>248</v>
      </c>
      <c r="D636" s="288"/>
      <c r="E636" s="298"/>
    </row>
    <row r="637" ht="15.75" spans="1:5">
      <c r="A637" s="285">
        <v>2100203</v>
      </c>
      <c r="B637" s="291" t="s">
        <v>549</v>
      </c>
      <c r="C637" s="287"/>
      <c r="D637" s="288"/>
      <c r="E637" s="298"/>
    </row>
    <row r="638" ht="15.75" spans="1:5">
      <c r="A638" s="285">
        <v>2100204</v>
      </c>
      <c r="B638" s="291" t="s">
        <v>550</v>
      </c>
      <c r="C638" s="308"/>
      <c r="D638" s="304"/>
      <c r="E638" s="305"/>
    </row>
    <row r="639" ht="15.75" spans="1:5">
      <c r="A639" s="285">
        <v>2100205</v>
      </c>
      <c r="B639" s="291" t="s">
        <v>551</v>
      </c>
      <c r="C639" s="308"/>
      <c r="D639" s="304"/>
      <c r="E639" s="305"/>
    </row>
    <row r="640" ht="15.75" spans="1:5">
      <c r="A640" s="285">
        <v>2100206</v>
      </c>
      <c r="B640" s="291" t="s">
        <v>552</v>
      </c>
      <c r="C640" s="287">
        <v>409</v>
      </c>
      <c r="D640" s="304"/>
      <c r="E640" s="305"/>
    </row>
    <row r="641" ht="15.75" spans="1:5">
      <c r="A641" s="285">
        <v>2100207</v>
      </c>
      <c r="B641" s="291" t="s">
        <v>553</v>
      </c>
      <c r="C641" s="287"/>
      <c r="D641" s="288"/>
      <c r="E641" s="298"/>
    </row>
    <row r="642" ht="15.75" spans="1:5">
      <c r="A642" s="285">
        <v>2100208</v>
      </c>
      <c r="B642" s="291" t="s">
        <v>554</v>
      </c>
      <c r="C642" s="287"/>
      <c r="D642" s="288"/>
      <c r="E642" s="298"/>
    </row>
    <row r="643" ht="15.75" spans="1:5">
      <c r="A643" s="285">
        <v>2100209</v>
      </c>
      <c r="B643" s="291" t="s">
        <v>555</v>
      </c>
      <c r="C643" s="287"/>
      <c r="D643" s="288"/>
      <c r="E643" s="298"/>
    </row>
    <row r="644" ht="15.75" spans="1:5">
      <c r="A644" s="285">
        <v>2100210</v>
      </c>
      <c r="B644" s="291" t="s">
        <v>556</v>
      </c>
      <c r="C644" s="287"/>
      <c r="D644" s="288"/>
      <c r="E644" s="298"/>
    </row>
    <row r="645" ht="15.75" spans="1:5">
      <c r="A645" s="285">
        <v>2100211</v>
      </c>
      <c r="B645" s="291" t="s">
        <v>557</v>
      </c>
      <c r="C645" s="287"/>
      <c r="D645" s="288"/>
      <c r="E645" s="298"/>
    </row>
    <row r="646" ht="15.75" spans="1:5">
      <c r="A646" s="285">
        <v>2100212</v>
      </c>
      <c r="B646" s="291" t="s">
        <v>558</v>
      </c>
      <c r="C646" s="287"/>
      <c r="D646" s="288"/>
      <c r="E646" s="298"/>
    </row>
    <row r="647" ht="15.75" spans="1:5">
      <c r="A647" s="285">
        <v>2100299</v>
      </c>
      <c r="B647" s="291" t="s">
        <v>559</v>
      </c>
      <c r="C647" s="287"/>
      <c r="D647" s="288"/>
      <c r="E647" s="298"/>
    </row>
    <row r="648" ht="15.75" spans="1:5">
      <c r="A648" s="285">
        <v>21003</v>
      </c>
      <c r="B648" s="282" t="s">
        <v>560</v>
      </c>
      <c r="C648" s="288">
        <f>SUM(C649:C651)</f>
        <v>1785</v>
      </c>
      <c r="D648" s="288">
        <f>SUM(D649:D651)</f>
        <v>0</v>
      </c>
      <c r="E648" s="305"/>
    </row>
    <row r="649" ht="15.75" spans="1:5">
      <c r="A649" s="285">
        <v>2100301</v>
      </c>
      <c r="B649" s="291" t="s">
        <v>561</v>
      </c>
      <c r="C649" s="288"/>
      <c r="D649" s="304"/>
      <c r="E649" s="305"/>
    </row>
    <row r="650" ht="15.75" spans="1:5">
      <c r="A650" s="285">
        <v>2100302</v>
      </c>
      <c r="B650" s="291" t="s">
        <v>562</v>
      </c>
      <c r="C650" s="288">
        <v>543</v>
      </c>
      <c r="D650" s="304"/>
      <c r="E650" s="305"/>
    </row>
    <row r="651" ht="15.75" spans="1:5">
      <c r="A651" s="285">
        <v>2100399</v>
      </c>
      <c r="B651" s="291" t="s">
        <v>563</v>
      </c>
      <c r="C651" s="288">
        <v>1242</v>
      </c>
      <c r="D651" s="304"/>
      <c r="E651" s="305"/>
    </row>
    <row r="652" ht="15.75" spans="1:5">
      <c r="A652" s="285">
        <v>21004</v>
      </c>
      <c r="B652" s="282" t="s">
        <v>564</v>
      </c>
      <c r="C652" s="288">
        <f>SUM(C653:C663)</f>
        <v>10694</v>
      </c>
      <c r="D652" s="288">
        <f>SUM(D653:D663)</f>
        <v>1677</v>
      </c>
      <c r="E652" s="305"/>
    </row>
    <row r="653" ht="15.75" spans="1:5">
      <c r="A653" s="285">
        <v>2100401</v>
      </c>
      <c r="B653" s="291" t="s">
        <v>565</v>
      </c>
      <c r="C653" s="288">
        <v>865</v>
      </c>
      <c r="D653" s="288">
        <v>850</v>
      </c>
      <c r="E653" s="305"/>
    </row>
    <row r="654" ht="15.75" spans="1:5">
      <c r="A654" s="285">
        <v>2100402</v>
      </c>
      <c r="B654" s="291" t="s">
        <v>566</v>
      </c>
      <c r="C654" s="288">
        <v>75</v>
      </c>
      <c r="D654" s="288"/>
      <c r="E654" s="305"/>
    </row>
    <row r="655" ht="15.75" spans="1:5">
      <c r="A655" s="285">
        <v>2100403</v>
      </c>
      <c r="B655" s="291" t="s">
        <v>567</v>
      </c>
      <c r="C655" s="288">
        <v>3497</v>
      </c>
      <c r="D655" s="288">
        <v>772</v>
      </c>
      <c r="E655" s="305"/>
    </row>
    <row r="656" ht="15.75" spans="1:5">
      <c r="A656" s="285">
        <v>2100404</v>
      </c>
      <c r="B656" s="291" t="s">
        <v>568</v>
      </c>
      <c r="C656" s="288"/>
      <c r="D656" s="304"/>
      <c r="E656" s="305"/>
    </row>
    <row r="657" ht="15.75" spans="1:5">
      <c r="A657" s="285">
        <v>2100405</v>
      </c>
      <c r="B657" s="291" t="s">
        <v>569</v>
      </c>
      <c r="C657" s="288"/>
      <c r="D657" s="288"/>
      <c r="E657" s="298"/>
    </row>
    <row r="658" ht="15.75" spans="1:5">
      <c r="A658" s="285">
        <v>2100406</v>
      </c>
      <c r="B658" s="291" t="s">
        <v>570</v>
      </c>
      <c r="C658" s="288"/>
      <c r="D658" s="288"/>
      <c r="E658" s="298"/>
    </row>
    <row r="659" ht="15.75" spans="1:5">
      <c r="A659" s="285">
        <v>2100407</v>
      </c>
      <c r="B659" s="291" t="s">
        <v>571</v>
      </c>
      <c r="C659" s="288"/>
      <c r="D659" s="288"/>
      <c r="E659" s="298"/>
    </row>
    <row r="660" ht="15.75" spans="1:5">
      <c r="A660" s="285">
        <v>2100408</v>
      </c>
      <c r="B660" s="291" t="s">
        <v>572</v>
      </c>
      <c r="C660" s="288">
        <v>2544</v>
      </c>
      <c r="D660" s="288">
        <v>55</v>
      </c>
      <c r="E660" s="298"/>
    </row>
    <row r="661" ht="15.75" spans="1:5">
      <c r="A661" s="285">
        <v>2100409</v>
      </c>
      <c r="B661" s="291" t="s">
        <v>573</v>
      </c>
      <c r="C661" s="288">
        <v>136</v>
      </c>
      <c r="D661" s="288"/>
      <c r="E661" s="298"/>
    </row>
    <row r="662" ht="15.75" spans="1:5">
      <c r="A662" s="285">
        <v>2100410</v>
      </c>
      <c r="B662" s="291" t="s">
        <v>574</v>
      </c>
      <c r="C662" s="288">
        <v>30</v>
      </c>
      <c r="D662" s="288"/>
      <c r="E662" s="298"/>
    </row>
    <row r="663" ht="15.75" spans="1:5">
      <c r="A663" s="285">
        <v>2100499</v>
      </c>
      <c r="B663" s="291" t="s">
        <v>575</v>
      </c>
      <c r="C663" s="288">
        <v>3547</v>
      </c>
      <c r="D663" s="288"/>
      <c r="E663" s="298"/>
    </row>
    <row r="664" ht="15.75" spans="1:5">
      <c r="A664" s="285">
        <v>21006</v>
      </c>
      <c r="B664" s="282" t="s">
        <v>576</v>
      </c>
      <c r="C664" s="288">
        <f>SUM(C665:C666)</f>
        <v>210</v>
      </c>
      <c r="D664" s="288">
        <f>SUM(D665:D666)</f>
        <v>0</v>
      </c>
      <c r="E664" s="298"/>
    </row>
    <row r="665" ht="15.75" spans="1:5">
      <c r="A665" s="285">
        <v>2100601</v>
      </c>
      <c r="B665" s="291" t="s">
        <v>577</v>
      </c>
      <c r="C665" s="288">
        <v>210</v>
      </c>
      <c r="D665" s="288"/>
      <c r="E665" s="298"/>
    </row>
    <row r="666" ht="15.75" spans="1:5">
      <c r="A666" s="285">
        <v>2100699</v>
      </c>
      <c r="B666" s="291" t="s">
        <v>578</v>
      </c>
      <c r="C666" s="288"/>
      <c r="D666" s="288"/>
      <c r="E666" s="298"/>
    </row>
    <row r="667" ht="15.75" spans="1:5">
      <c r="A667" s="285">
        <v>21007</v>
      </c>
      <c r="B667" s="282" t="s">
        <v>579</v>
      </c>
      <c r="C667" s="288">
        <f>SUM(C668:C670)</f>
        <v>1415</v>
      </c>
      <c r="D667" s="288">
        <f>SUM(D668:D670)</f>
        <v>45</v>
      </c>
      <c r="E667" s="298"/>
    </row>
    <row r="668" ht="15.75" spans="1:5">
      <c r="A668" s="285">
        <v>2100716</v>
      </c>
      <c r="B668" s="291" t="s">
        <v>580</v>
      </c>
      <c r="C668" s="288">
        <v>221</v>
      </c>
      <c r="D668" s="288">
        <v>45</v>
      </c>
      <c r="E668" s="298"/>
    </row>
    <row r="669" ht="15.75" spans="1:5">
      <c r="A669" s="285">
        <v>2100717</v>
      </c>
      <c r="B669" s="291" t="s">
        <v>581</v>
      </c>
      <c r="C669" s="288">
        <v>1194</v>
      </c>
      <c r="D669" s="288"/>
      <c r="E669" s="298"/>
    </row>
    <row r="670" ht="15.75" spans="1:5">
      <c r="A670" s="285">
        <v>2100799</v>
      </c>
      <c r="B670" s="291" t="s">
        <v>582</v>
      </c>
      <c r="C670" s="288"/>
      <c r="D670" s="288"/>
      <c r="E670" s="298"/>
    </row>
    <row r="671" ht="15.75" spans="1:5">
      <c r="A671" s="285">
        <v>21011</v>
      </c>
      <c r="B671" s="282" t="s">
        <v>583</v>
      </c>
      <c r="C671" s="288">
        <f>SUM(C672:C675)</f>
        <v>4</v>
      </c>
      <c r="D671" s="288">
        <f>SUM(D672:D675)</f>
        <v>0</v>
      </c>
      <c r="E671" s="298"/>
    </row>
    <row r="672" ht="15.75" spans="1:5">
      <c r="A672" s="285">
        <v>2101101</v>
      </c>
      <c r="B672" s="291" t="s">
        <v>584</v>
      </c>
      <c r="C672" s="288"/>
      <c r="D672" s="288"/>
      <c r="E672" s="298"/>
    </row>
    <row r="673" ht="15.75" spans="1:5">
      <c r="A673" s="285">
        <v>2101102</v>
      </c>
      <c r="B673" s="291" t="s">
        <v>585</v>
      </c>
      <c r="C673" s="288"/>
      <c r="D673" s="288"/>
      <c r="E673" s="298"/>
    </row>
    <row r="674" ht="15.75" spans="1:5">
      <c r="A674" s="285">
        <v>2101103</v>
      </c>
      <c r="B674" s="291" t="s">
        <v>586</v>
      </c>
      <c r="C674" s="288"/>
      <c r="D674" s="288"/>
      <c r="E674" s="298"/>
    </row>
    <row r="675" ht="15.75" spans="1:5">
      <c r="A675" s="285">
        <v>2101199</v>
      </c>
      <c r="B675" s="291" t="s">
        <v>587</v>
      </c>
      <c r="C675" s="288">
        <v>4</v>
      </c>
      <c r="D675" s="288"/>
      <c r="E675" s="298"/>
    </row>
    <row r="676" ht="15.75" spans="1:5">
      <c r="A676" s="285">
        <v>21012</v>
      </c>
      <c r="B676" s="282" t="s">
        <v>588</v>
      </c>
      <c r="C676" s="288">
        <f>SUM(C677:C679)</f>
        <v>21423</v>
      </c>
      <c r="D676" s="288">
        <f>SUM(D677:D679)</f>
        <v>5018</v>
      </c>
      <c r="E676" s="298"/>
    </row>
    <row r="677" ht="15.75" spans="1:5">
      <c r="A677" s="285">
        <v>2101201</v>
      </c>
      <c r="B677" s="291" t="s">
        <v>589</v>
      </c>
      <c r="C677" s="288"/>
      <c r="D677" s="309">
        <v>4212</v>
      </c>
      <c r="E677" s="298"/>
    </row>
    <row r="678" ht="15.75" spans="1:5">
      <c r="A678" s="285">
        <v>2101202</v>
      </c>
      <c r="B678" s="291" t="s">
        <v>590</v>
      </c>
      <c r="C678" s="288">
        <v>18161</v>
      </c>
      <c r="D678" s="310">
        <v>756</v>
      </c>
      <c r="E678" s="298"/>
    </row>
    <row r="679" ht="15.75" spans="1:5">
      <c r="A679" s="285">
        <v>2101299</v>
      </c>
      <c r="B679" s="291" t="s">
        <v>591</v>
      </c>
      <c r="C679" s="288">
        <v>3262</v>
      </c>
      <c r="D679" s="311">
        <v>50</v>
      </c>
      <c r="E679" s="298"/>
    </row>
    <row r="680" ht="15.75" spans="1:5">
      <c r="A680" s="285">
        <v>21013</v>
      </c>
      <c r="B680" s="282" t="s">
        <v>592</v>
      </c>
      <c r="C680" s="288">
        <f>SUM(C681:C683)</f>
        <v>1140</v>
      </c>
      <c r="D680" s="288">
        <f>SUM(D681:D683)</f>
        <v>0</v>
      </c>
      <c r="E680" s="298"/>
    </row>
    <row r="681" ht="15.75" spans="1:5">
      <c r="A681" s="285">
        <v>2101301</v>
      </c>
      <c r="B681" s="291" t="s">
        <v>593</v>
      </c>
      <c r="C681" s="288">
        <v>110</v>
      </c>
      <c r="D681" s="288"/>
      <c r="E681" s="298"/>
    </row>
    <row r="682" ht="15.75" spans="1:5">
      <c r="A682" s="285">
        <v>2101302</v>
      </c>
      <c r="B682" s="291" t="s">
        <v>594</v>
      </c>
      <c r="C682" s="288"/>
      <c r="D682" s="288"/>
      <c r="E682" s="298"/>
    </row>
    <row r="683" ht="15.75" spans="1:5">
      <c r="A683" s="285">
        <v>2101399</v>
      </c>
      <c r="B683" s="291" t="s">
        <v>595</v>
      </c>
      <c r="C683" s="288">
        <v>1030</v>
      </c>
      <c r="D683" s="288"/>
      <c r="E683" s="298"/>
    </row>
    <row r="684" ht="15.75" spans="1:5">
      <c r="A684" s="285">
        <v>21014</v>
      </c>
      <c r="B684" s="282" t="s">
        <v>596</v>
      </c>
      <c r="C684" s="288">
        <f>SUM(C685:C686)</f>
        <v>65</v>
      </c>
      <c r="D684" s="288">
        <f>SUM(D685:D686)</f>
        <v>0</v>
      </c>
      <c r="E684" s="298"/>
    </row>
    <row r="685" ht="15.75" spans="1:5">
      <c r="A685" s="285">
        <v>2101401</v>
      </c>
      <c r="B685" s="291" t="s">
        <v>597</v>
      </c>
      <c r="C685" s="288">
        <v>65</v>
      </c>
      <c r="D685" s="288"/>
      <c r="E685" s="298"/>
    </row>
    <row r="686" ht="15.75" spans="1:5">
      <c r="A686" s="285">
        <v>2101499</v>
      </c>
      <c r="B686" s="291" t="s">
        <v>598</v>
      </c>
      <c r="C686" s="288"/>
      <c r="D686" s="288"/>
      <c r="E686" s="298"/>
    </row>
    <row r="687" ht="15.75" spans="1:5">
      <c r="A687" s="285">
        <v>21015</v>
      </c>
      <c r="B687" s="282" t="s">
        <v>599</v>
      </c>
      <c r="C687" s="288">
        <f>SUM(C688:C695)</f>
        <v>219</v>
      </c>
      <c r="D687" s="288">
        <f>SUM(D688:D695)</f>
        <v>0</v>
      </c>
      <c r="E687" s="298"/>
    </row>
    <row r="688" ht="15.75" spans="1:5">
      <c r="A688" s="285">
        <v>2010101</v>
      </c>
      <c r="B688" s="291" t="s">
        <v>103</v>
      </c>
      <c r="C688" s="288"/>
      <c r="D688" s="288"/>
      <c r="E688" s="298"/>
    </row>
    <row r="689" ht="15.75" spans="1:5">
      <c r="A689" s="285">
        <v>2010102</v>
      </c>
      <c r="B689" s="291" t="s">
        <v>104</v>
      </c>
      <c r="C689" s="288">
        <v>108</v>
      </c>
      <c r="D689" s="288"/>
      <c r="E689" s="298"/>
    </row>
    <row r="690" ht="15.75" spans="1:5">
      <c r="A690" s="285">
        <v>2010103</v>
      </c>
      <c r="B690" s="291" t="s">
        <v>105</v>
      </c>
      <c r="C690" s="288"/>
      <c r="D690" s="288"/>
      <c r="E690" s="298"/>
    </row>
    <row r="691" ht="15.75" spans="1:5">
      <c r="A691" s="285">
        <v>2010607</v>
      </c>
      <c r="B691" s="291" t="s">
        <v>144</v>
      </c>
      <c r="C691" s="288">
        <v>4</v>
      </c>
      <c r="D691" s="288"/>
      <c r="E691" s="298"/>
    </row>
    <row r="692" ht="15.75" spans="1:5">
      <c r="A692" s="285">
        <v>2101505</v>
      </c>
      <c r="B692" s="291" t="s">
        <v>600</v>
      </c>
      <c r="C692" s="288"/>
      <c r="D692" s="288"/>
      <c r="E692" s="298"/>
    </row>
    <row r="693" ht="15.75" spans="1:5">
      <c r="A693" s="285">
        <v>2101506</v>
      </c>
      <c r="B693" s="291" t="s">
        <v>601</v>
      </c>
      <c r="C693" s="288">
        <v>3</v>
      </c>
      <c r="D693" s="288"/>
      <c r="E693" s="298"/>
    </row>
    <row r="694" ht="15.75" spans="1:5">
      <c r="A694" s="285">
        <v>2010150</v>
      </c>
      <c r="B694" s="291" t="s">
        <v>112</v>
      </c>
      <c r="C694" s="288"/>
      <c r="D694" s="288"/>
      <c r="E694" s="298"/>
    </row>
    <row r="695" ht="15.75" spans="1:5">
      <c r="A695" s="285">
        <v>2101599</v>
      </c>
      <c r="B695" s="291" t="s">
        <v>602</v>
      </c>
      <c r="C695" s="288">
        <v>104</v>
      </c>
      <c r="D695" s="288"/>
      <c r="E695" s="298"/>
    </row>
    <row r="696" ht="15.75" spans="1:5">
      <c r="A696" s="285">
        <v>21016</v>
      </c>
      <c r="B696" s="282" t="s">
        <v>603</v>
      </c>
      <c r="C696" s="287">
        <v>7</v>
      </c>
      <c r="D696" s="288"/>
      <c r="E696" s="298"/>
    </row>
    <row r="697" ht="15.75" spans="1:5">
      <c r="A697" s="285">
        <v>21099</v>
      </c>
      <c r="B697" s="312" t="s">
        <v>604</v>
      </c>
      <c r="C697" s="287">
        <v>504</v>
      </c>
      <c r="D697" s="288">
        <v>25081</v>
      </c>
      <c r="E697" s="298"/>
    </row>
    <row r="698" s="271" customFormat="1" ht="15.75" spans="1:7">
      <c r="A698" s="281">
        <v>211</v>
      </c>
      <c r="B698" s="312" t="s">
        <v>605</v>
      </c>
      <c r="C698" s="283">
        <f>SUM(C699,C709,C713,C722,C727,C734,C740,C743,C746,C747,C748,C754,C755,C756,C771)</f>
        <v>508</v>
      </c>
      <c r="D698" s="284">
        <f>SUM(D699,D709,D713,D722,D727,D734,D740,D743,D746,D747,D748,D754,D755,D756,D771)</f>
        <v>4041</v>
      </c>
      <c r="E698" s="296"/>
      <c r="F698" s="297"/>
      <c r="G698" s="297"/>
    </row>
    <row r="699" ht="15.75" spans="1:5">
      <c r="A699" s="285">
        <v>21101</v>
      </c>
      <c r="B699" s="312" t="s">
        <v>606</v>
      </c>
      <c r="C699" s="287">
        <f>SUM(C700:C708)</f>
        <v>52</v>
      </c>
      <c r="D699" s="288">
        <f>SUM(D700:D708)</f>
        <v>283</v>
      </c>
      <c r="E699" s="298"/>
    </row>
    <row r="700" ht="15.75" spans="1:5">
      <c r="A700" s="313">
        <v>2110101</v>
      </c>
      <c r="B700" s="314" t="s">
        <v>103</v>
      </c>
      <c r="C700" s="288">
        <v>31</v>
      </c>
      <c r="D700" s="288">
        <v>283</v>
      </c>
      <c r="E700" s="298"/>
    </row>
    <row r="701" ht="15.75" spans="1:5">
      <c r="A701" s="313">
        <v>2110102</v>
      </c>
      <c r="B701" s="314" t="s">
        <v>104</v>
      </c>
      <c r="C701" s="288"/>
      <c r="D701" s="288"/>
      <c r="E701" s="298"/>
    </row>
    <row r="702" ht="15.75" spans="1:5">
      <c r="A702" s="313">
        <v>2110103</v>
      </c>
      <c r="B702" s="314" t="s">
        <v>105</v>
      </c>
      <c r="C702" s="288"/>
      <c r="D702" s="288"/>
      <c r="E702" s="298"/>
    </row>
    <row r="703" ht="15.75" spans="1:5">
      <c r="A703" s="313">
        <v>2110104</v>
      </c>
      <c r="B703" s="314" t="s">
        <v>607</v>
      </c>
      <c r="C703" s="288"/>
      <c r="D703" s="288"/>
      <c r="E703" s="298"/>
    </row>
    <row r="704" ht="15.75" spans="1:5">
      <c r="A704" s="285">
        <v>2110105</v>
      </c>
      <c r="B704" s="314" t="s">
        <v>608</v>
      </c>
      <c r="C704" s="288"/>
      <c r="D704" s="288"/>
      <c r="E704" s="298"/>
    </row>
    <row r="705" ht="15.75" spans="1:5">
      <c r="A705" s="285">
        <v>2110106</v>
      </c>
      <c r="B705" s="314" t="s">
        <v>609</v>
      </c>
      <c r="C705" s="288"/>
      <c r="D705" s="288"/>
      <c r="E705" s="298"/>
    </row>
    <row r="706" ht="15.75" spans="1:5">
      <c r="A706" s="285">
        <v>2110107</v>
      </c>
      <c r="B706" s="314" t="s">
        <v>610</v>
      </c>
      <c r="C706" s="288"/>
      <c r="D706" s="288"/>
      <c r="E706" s="298"/>
    </row>
    <row r="707" ht="15.75" spans="1:5">
      <c r="A707" s="285">
        <v>2110108</v>
      </c>
      <c r="B707" s="314" t="s">
        <v>611</v>
      </c>
      <c r="C707" s="288"/>
      <c r="D707" s="288"/>
      <c r="E707" s="298"/>
    </row>
    <row r="708" ht="15.75" spans="1:5">
      <c r="A708" s="285">
        <v>2110199</v>
      </c>
      <c r="B708" s="314" t="s">
        <v>612</v>
      </c>
      <c r="C708" s="288">
        <v>21</v>
      </c>
      <c r="D708" s="288"/>
      <c r="E708" s="298"/>
    </row>
    <row r="709" ht="15.75" spans="1:5">
      <c r="A709" s="285">
        <v>21102</v>
      </c>
      <c r="B709" s="312" t="s">
        <v>613</v>
      </c>
      <c r="C709" s="288">
        <f>SUM(C710:C712)</f>
        <v>54</v>
      </c>
      <c r="D709" s="288">
        <f>SUM(D710:D712)</f>
        <v>0</v>
      </c>
      <c r="E709" s="305"/>
    </row>
    <row r="710" ht="15.75" spans="1:5">
      <c r="A710" s="285">
        <v>2110203</v>
      </c>
      <c r="B710" s="314" t="s">
        <v>614</v>
      </c>
      <c r="C710" s="288">
        <v>5</v>
      </c>
      <c r="D710" s="304"/>
      <c r="E710" s="305"/>
    </row>
    <row r="711" ht="15.75" spans="1:5">
      <c r="A711" s="285">
        <v>2110204</v>
      </c>
      <c r="B711" s="314" t="s">
        <v>615</v>
      </c>
      <c r="C711" s="288"/>
      <c r="D711" s="304"/>
      <c r="E711" s="305"/>
    </row>
    <row r="712" ht="15.75" spans="1:5">
      <c r="A712" s="285">
        <v>2110299</v>
      </c>
      <c r="B712" s="314" t="s">
        <v>616</v>
      </c>
      <c r="C712" s="288">
        <v>49</v>
      </c>
      <c r="D712" s="304"/>
      <c r="E712" s="305"/>
    </row>
    <row r="713" ht="15.75" spans="1:5">
      <c r="A713" s="285">
        <v>21103</v>
      </c>
      <c r="B713" s="312" t="s">
        <v>617</v>
      </c>
      <c r="C713" s="288">
        <f>SUM(C714:C721)</f>
        <v>148</v>
      </c>
      <c r="D713" s="288">
        <f>SUM(D714:D721)</f>
        <v>0</v>
      </c>
      <c r="E713" s="305"/>
    </row>
    <row r="714" ht="15.75" spans="1:5">
      <c r="A714" s="285">
        <v>2110301</v>
      </c>
      <c r="B714" s="314" t="s">
        <v>618</v>
      </c>
      <c r="C714" s="288"/>
      <c r="D714" s="304"/>
      <c r="E714" s="305"/>
    </row>
    <row r="715" ht="15.75" spans="1:5">
      <c r="A715" s="285">
        <v>2110302</v>
      </c>
      <c r="B715" s="314" t="s">
        <v>619</v>
      </c>
      <c r="C715" s="288">
        <v>28</v>
      </c>
      <c r="D715" s="304"/>
      <c r="E715" s="305"/>
    </row>
    <row r="716" ht="15.75" spans="1:5">
      <c r="A716" s="285">
        <v>2110303</v>
      </c>
      <c r="B716" s="314" t="s">
        <v>620</v>
      </c>
      <c r="C716" s="288"/>
      <c r="D716" s="304"/>
      <c r="E716" s="305"/>
    </row>
    <row r="717" ht="15.75" spans="1:5">
      <c r="A717" s="285">
        <v>2110304</v>
      </c>
      <c r="B717" s="314" t="s">
        <v>621</v>
      </c>
      <c r="C717" s="288">
        <v>120</v>
      </c>
      <c r="D717" s="304"/>
      <c r="E717" s="305"/>
    </row>
    <row r="718" ht="15.75" spans="1:5">
      <c r="A718" s="285">
        <v>2110305</v>
      </c>
      <c r="B718" s="314" t="s">
        <v>622</v>
      </c>
      <c r="C718" s="288"/>
      <c r="D718" s="304"/>
      <c r="E718" s="305"/>
    </row>
    <row r="719" ht="15.75" spans="1:5">
      <c r="A719" s="285">
        <v>2110306</v>
      </c>
      <c r="B719" s="314" t="s">
        <v>623</v>
      </c>
      <c r="C719" s="288"/>
      <c r="D719" s="304"/>
      <c r="E719" s="305"/>
    </row>
    <row r="720" ht="15.75" spans="1:5">
      <c r="A720" s="285">
        <v>2110307</v>
      </c>
      <c r="B720" s="314" t="s">
        <v>624</v>
      </c>
      <c r="C720" s="288"/>
      <c r="D720" s="304"/>
      <c r="E720" s="305"/>
    </row>
    <row r="721" ht="15.75" spans="1:5">
      <c r="A721" s="285">
        <v>2110399</v>
      </c>
      <c r="B721" s="314" t="s">
        <v>625</v>
      </c>
      <c r="C721" s="288"/>
      <c r="D721" s="304"/>
      <c r="E721" s="305"/>
    </row>
    <row r="722" ht="15.75" spans="1:5">
      <c r="A722" s="285">
        <v>21104</v>
      </c>
      <c r="B722" s="312" t="s">
        <v>626</v>
      </c>
      <c r="C722" s="288">
        <f>SUM(C723:C726)</f>
        <v>244</v>
      </c>
      <c r="D722" s="288">
        <f>SUM(D723:D726)</f>
        <v>0</v>
      </c>
      <c r="E722" s="305"/>
    </row>
    <row r="723" ht="15.75" spans="1:5">
      <c r="A723" s="285">
        <v>2110401</v>
      </c>
      <c r="B723" s="314" t="s">
        <v>627</v>
      </c>
      <c r="C723" s="288">
        <v>244</v>
      </c>
      <c r="D723" s="304"/>
      <c r="E723" s="305"/>
    </row>
    <row r="724" ht="15.75" spans="1:5">
      <c r="A724" s="285">
        <v>2110402</v>
      </c>
      <c r="B724" s="314" t="s">
        <v>628</v>
      </c>
      <c r="C724" s="288"/>
      <c r="D724" s="304"/>
      <c r="E724" s="305"/>
    </row>
    <row r="725" ht="15.75" spans="1:5">
      <c r="A725" s="285">
        <v>2110404</v>
      </c>
      <c r="B725" s="314" t="s">
        <v>629</v>
      </c>
      <c r="C725" s="288"/>
      <c r="D725" s="304"/>
      <c r="E725" s="305"/>
    </row>
    <row r="726" ht="15.75" spans="1:5">
      <c r="A726" s="285">
        <v>2110499</v>
      </c>
      <c r="B726" s="314" t="s">
        <v>630</v>
      </c>
      <c r="C726" s="288"/>
      <c r="D726" s="304"/>
      <c r="E726" s="305"/>
    </row>
    <row r="727" ht="15.75" spans="1:5">
      <c r="A727" s="285">
        <v>21105</v>
      </c>
      <c r="B727" s="312" t="s">
        <v>631</v>
      </c>
      <c r="C727" s="288">
        <f>SUM(C728:C733)</f>
        <v>10</v>
      </c>
      <c r="D727" s="288">
        <f>SUM(D728:D733)</f>
        <v>0</v>
      </c>
      <c r="E727" s="298"/>
    </row>
    <row r="728" ht="15.75" spans="1:5">
      <c r="A728" s="285">
        <v>2110501</v>
      </c>
      <c r="B728" s="314" t="s">
        <v>632</v>
      </c>
      <c r="C728" s="288"/>
      <c r="D728" s="288"/>
      <c r="E728" s="298"/>
    </row>
    <row r="729" ht="15.75" spans="1:5">
      <c r="A729" s="285">
        <v>2110502</v>
      </c>
      <c r="B729" s="314" t="s">
        <v>633</v>
      </c>
      <c r="C729" s="287"/>
      <c r="D729" s="288"/>
      <c r="E729" s="298"/>
    </row>
    <row r="730" ht="15.75" spans="1:5">
      <c r="A730" s="285">
        <v>2110503</v>
      </c>
      <c r="B730" s="314" t="s">
        <v>634</v>
      </c>
      <c r="C730" s="287"/>
      <c r="D730" s="288"/>
      <c r="E730" s="298"/>
    </row>
    <row r="731" ht="15.75" spans="1:5">
      <c r="A731" s="285">
        <v>2110506</v>
      </c>
      <c r="B731" s="314" t="s">
        <v>635</v>
      </c>
      <c r="C731" s="287"/>
      <c r="D731" s="288"/>
      <c r="E731" s="298"/>
    </row>
    <row r="732" ht="15.75" spans="1:5">
      <c r="A732" s="285">
        <v>2110507</v>
      </c>
      <c r="B732" s="314" t="s">
        <v>636</v>
      </c>
      <c r="C732" s="287">
        <v>10</v>
      </c>
      <c r="D732" s="288"/>
      <c r="E732" s="298"/>
    </row>
    <row r="733" ht="15.75" spans="1:5">
      <c r="A733" s="285">
        <v>2110599</v>
      </c>
      <c r="B733" s="314" t="s">
        <v>637</v>
      </c>
      <c r="C733" s="287"/>
      <c r="D733" s="288"/>
      <c r="E733" s="298"/>
    </row>
    <row r="734" ht="15.75" spans="1:5">
      <c r="A734" s="285">
        <v>21106</v>
      </c>
      <c r="B734" s="312" t="s">
        <v>638</v>
      </c>
      <c r="C734" s="287">
        <f>SUM(C735:C739)</f>
        <v>0</v>
      </c>
      <c r="D734" s="288">
        <f>SUM(D735:D739)</f>
        <v>0</v>
      </c>
      <c r="E734" s="298"/>
    </row>
    <row r="735" ht="15.75" spans="1:5">
      <c r="A735" s="285">
        <v>2110602</v>
      </c>
      <c r="B735" s="314" t="s">
        <v>639</v>
      </c>
      <c r="C735" s="287"/>
      <c r="D735" s="288"/>
      <c r="E735" s="298"/>
    </row>
    <row r="736" ht="15.75" spans="1:5">
      <c r="A736" s="285">
        <v>2110603</v>
      </c>
      <c r="B736" s="314" t="s">
        <v>640</v>
      </c>
      <c r="C736" s="287"/>
      <c r="D736" s="288"/>
      <c r="E736" s="298"/>
    </row>
    <row r="737" ht="15.75" spans="1:5">
      <c r="A737" s="285">
        <v>2110604</v>
      </c>
      <c r="B737" s="314" t="s">
        <v>641</v>
      </c>
      <c r="C737" s="287"/>
      <c r="D737" s="288"/>
      <c r="E737" s="298"/>
    </row>
    <row r="738" ht="15.75" spans="1:5">
      <c r="A738" s="285">
        <v>2110605</v>
      </c>
      <c r="B738" s="314" t="s">
        <v>642</v>
      </c>
      <c r="C738" s="287"/>
      <c r="D738" s="288"/>
      <c r="E738" s="298"/>
    </row>
    <row r="739" ht="15.75" spans="1:5">
      <c r="A739" s="285">
        <v>2110699</v>
      </c>
      <c r="B739" s="314" t="s">
        <v>643</v>
      </c>
      <c r="C739" s="287"/>
      <c r="D739" s="288"/>
      <c r="E739" s="298"/>
    </row>
    <row r="740" ht="15.75" spans="1:5">
      <c r="A740" s="285">
        <v>21107</v>
      </c>
      <c r="B740" s="312" t="s">
        <v>644</v>
      </c>
      <c r="C740" s="287">
        <f>SUM(C741:C742)</f>
        <v>0</v>
      </c>
      <c r="D740" s="288">
        <f>SUM(D741:D742)</f>
        <v>0</v>
      </c>
      <c r="E740" s="298"/>
    </row>
    <row r="741" ht="15.75" spans="1:5">
      <c r="A741" s="285">
        <v>2110704</v>
      </c>
      <c r="B741" s="314" t="s">
        <v>645</v>
      </c>
      <c r="C741" s="287"/>
      <c r="D741" s="288"/>
      <c r="E741" s="298"/>
    </row>
    <row r="742" ht="15.75" spans="1:5">
      <c r="A742" s="285">
        <v>2110799</v>
      </c>
      <c r="B742" s="314" t="s">
        <v>646</v>
      </c>
      <c r="C742" s="287"/>
      <c r="D742" s="288"/>
      <c r="E742" s="298"/>
    </row>
    <row r="743" ht="15.75" spans="1:5">
      <c r="A743" s="285">
        <v>21108</v>
      </c>
      <c r="B743" s="312" t="s">
        <v>647</v>
      </c>
      <c r="C743" s="287">
        <f>SUM(C744:C745)</f>
        <v>0</v>
      </c>
      <c r="D743" s="288">
        <f>SUM(D744:D745)</f>
        <v>0</v>
      </c>
      <c r="E743" s="298"/>
    </row>
    <row r="744" ht="15.75" spans="1:5">
      <c r="A744" s="285">
        <v>2110804</v>
      </c>
      <c r="B744" s="314" t="s">
        <v>648</v>
      </c>
      <c r="C744" s="287"/>
      <c r="D744" s="288"/>
      <c r="E744" s="298"/>
    </row>
    <row r="745" ht="15.75" spans="1:5">
      <c r="A745" s="285">
        <v>2110899</v>
      </c>
      <c r="B745" s="314" t="s">
        <v>649</v>
      </c>
      <c r="C745" s="287"/>
      <c r="D745" s="288"/>
      <c r="E745" s="298"/>
    </row>
    <row r="746" ht="15.75" spans="1:5">
      <c r="A746" s="285">
        <v>21109</v>
      </c>
      <c r="B746" s="312" t="s">
        <v>650</v>
      </c>
      <c r="C746" s="287">
        <v>0</v>
      </c>
      <c r="D746" s="288"/>
      <c r="E746" s="298"/>
    </row>
    <row r="747" ht="15.75" spans="1:5">
      <c r="A747" s="285">
        <v>21110</v>
      </c>
      <c r="B747" s="312" t="s">
        <v>651</v>
      </c>
      <c r="C747" s="287">
        <v>0</v>
      </c>
      <c r="D747" s="288"/>
      <c r="E747" s="298"/>
    </row>
    <row r="748" ht="15.75" spans="1:5">
      <c r="A748" s="285">
        <v>21111</v>
      </c>
      <c r="B748" s="312" t="s">
        <v>652</v>
      </c>
      <c r="C748" s="287">
        <v>0</v>
      </c>
      <c r="D748" s="288">
        <f>SUM(D749:D753)</f>
        <v>0</v>
      </c>
      <c r="E748" s="298"/>
    </row>
    <row r="749" ht="15.75" spans="1:5">
      <c r="A749" s="285">
        <v>2111101</v>
      </c>
      <c r="B749" s="314" t="s">
        <v>653</v>
      </c>
      <c r="C749" s="287"/>
      <c r="D749" s="288"/>
      <c r="E749" s="298"/>
    </row>
    <row r="750" ht="15.75" spans="1:5">
      <c r="A750" s="285">
        <v>2111102</v>
      </c>
      <c r="B750" s="314" t="s">
        <v>654</v>
      </c>
      <c r="C750" s="287"/>
      <c r="D750" s="288"/>
      <c r="E750" s="298"/>
    </row>
    <row r="751" ht="15.75" spans="1:5">
      <c r="A751" s="285">
        <v>2111103</v>
      </c>
      <c r="B751" s="314" t="s">
        <v>655</v>
      </c>
      <c r="C751" s="287"/>
      <c r="D751" s="288"/>
      <c r="E751" s="298"/>
    </row>
    <row r="752" ht="15.75" spans="1:5">
      <c r="A752" s="285">
        <v>2111104</v>
      </c>
      <c r="B752" s="314" t="s">
        <v>656</v>
      </c>
      <c r="C752" s="287"/>
      <c r="D752" s="288"/>
      <c r="E752" s="298"/>
    </row>
    <row r="753" ht="15.75" spans="1:5">
      <c r="A753" s="285">
        <v>2111199</v>
      </c>
      <c r="B753" s="314" t="s">
        <v>657</v>
      </c>
      <c r="C753" s="287"/>
      <c r="D753" s="288"/>
      <c r="E753" s="298"/>
    </row>
    <row r="754" ht="15.75" spans="1:5">
      <c r="A754" s="285">
        <v>21112</v>
      </c>
      <c r="B754" s="312" t="s">
        <v>658</v>
      </c>
      <c r="C754" s="287">
        <v>0</v>
      </c>
      <c r="D754" s="288"/>
      <c r="E754" s="298"/>
    </row>
    <row r="755" ht="15.75" spans="1:5">
      <c r="A755" s="285">
        <v>21113</v>
      </c>
      <c r="B755" s="312" t="s">
        <v>659</v>
      </c>
      <c r="C755" s="287">
        <v>0</v>
      </c>
      <c r="D755" s="288"/>
      <c r="E755" s="298"/>
    </row>
    <row r="756" ht="15.75" spans="1:5">
      <c r="A756" s="285">
        <v>21114</v>
      </c>
      <c r="B756" s="312" t="s">
        <v>660</v>
      </c>
      <c r="C756" s="287">
        <f>SUM(C757:C770)</f>
        <v>0</v>
      </c>
      <c r="D756" s="288">
        <f>SUM(D757:D770)</f>
        <v>0</v>
      </c>
      <c r="E756" s="298"/>
    </row>
    <row r="757" ht="15.75" spans="1:5">
      <c r="A757" s="313">
        <v>2111401</v>
      </c>
      <c r="B757" s="314" t="s">
        <v>103</v>
      </c>
      <c r="C757" s="287"/>
      <c r="D757" s="288"/>
      <c r="E757" s="298"/>
    </row>
    <row r="758" ht="15.75" spans="1:5">
      <c r="A758" s="313">
        <v>2111402</v>
      </c>
      <c r="B758" s="314" t="s">
        <v>104</v>
      </c>
      <c r="C758" s="287"/>
      <c r="D758" s="288"/>
      <c r="E758" s="298"/>
    </row>
    <row r="759" ht="15.75" spans="1:5">
      <c r="A759" s="313">
        <v>2111403</v>
      </c>
      <c r="B759" s="314" t="s">
        <v>105</v>
      </c>
      <c r="C759" s="287"/>
      <c r="D759" s="288"/>
      <c r="E759" s="298"/>
    </row>
    <row r="760" ht="15.75" spans="1:5">
      <c r="A760" s="313">
        <v>2111404</v>
      </c>
      <c r="B760" s="314" t="s">
        <v>661</v>
      </c>
      <c r="C760" s="287"/>
      <c r="D760" s="288"/>
      <c r="E760" s="298"/>
    </row>
    <row r="761" ht="15.75" spans="1:5">
      <c r="A761" s="313">
        <v>2111405</v>
      </c>
      <c r="B761" s="314" t="s">
        <v>662</v>
      </c>
      <c r="C761" s="287"/>
      <c r="D761" s="288"/>
      <c r="E761" s="298"/>
    </row>
    <row r="762" ht="15.75" spans="1:5">
      <c r="A762" s="285">
        <v>2111406</v>
      </c>
      <c r="B762" s="314" t="s">
        <v>663</v>
      </c>
      <c r="C762" s="287"/>
      <c r="D762" s="288"/>
      <c r="E762" s="298"/>
    </row>
    <row r="763" ht="15.75" spans="1:5">
      <c r="A763" s="285">
        <v>2111407</v>
      </c>
      <c r="B763" s="314" t="s">
        <v>664</v>
      </c>
      <c r="C763" s="287"/>
      <c r="D763" s="288"/>
      <c r="E763" s="298"/>
    </row>
    <row r="764" ht="15.75" spans="1:5">
      <c r="A764" s="285">
        <v>2111408</v>
      </c>
      <c r="B764" s="314" t="s">
        <v>665</v>
      </c>
      <c r="C764" s="287"/>
      <c r="D764" s="288"/>
      <c r="E764" s="298"/>
    </row>
    <row r="765" ht="15.75" spans="1:5">
      <c r="A765" s="313">
        <v>2111409</v>
      </c>
      <c r="B765" s="314" t="s">
        <v>666</v>
      </c>
      <c r="C765" s="287"/>
      <c r="D765" s="288"/>
      <c r="E765" s="298"/>
    </row>
    <row r="766" ht="15.75" spans="1:5">
      <c r="A766" s="313">
        <v>2111410</v>
      </c>
      <c r="B766" s="314" t="s">
        <v>667</v>
      </c>
      <c r="C766" s="287"/>
      <c r="D766" s="288"/>
      <c r="E766" s="298"/>
    </row>
    <row r="767" ht="15.75" spans="1:5">
      <c r="A767" s="307">
        <v>2111411</v>
      </c>
      <c r="B767" s="314" t="s">
        <v>144</v>
      </c>
      <c r="C767" s="287"/>
      <c r="D767" s="288"/>
      <c r="E767" s="298"/>
    </row>
    <row r="768" ht="15.75" spans="1:5">
      <c r="A768" s="285">
        <v>2111413</v>
      </c>
      <c r="B768" s="314" t="s">
        <v>668</v>
      </c>
      <c r="C768" s="287"/>
      <c r="D768" s="288"/>
      <c r="E768" s="298"/>
    </row>
    <row r="769" ht="15.75" spans="1:5">
      <c r="A769" s="307">
        <v>2111450</v>
      </c>
      <c r="B769" s="314" t="s">
        <v>112</v>
      </c>
      <c r="C769" s="287"/>
      <c r="D769" s="288"/>
      <c r="E769" s="298"/>
    </row>
    <row r="770" ht="15.75" spans="1:5">
      <c r="A770" s="285">
        <v>2111499</v>
      </c>
      <c r="B770" s="314" t="s">
        <v>669</v>
      </c>
      <c r="C770" s="287"/>
      <c r="D770" s="288"/>
      <c r="E770" s="298"/>
    </row>
    <row r="771" ht="15.75" spans="1:5">
      <c r="A771" s="285">
        <v>2119999</v>
      </c>
      <c r="B771" s="312" t="s">
        <v>670</v>
      </c>
      <c r="C771" s="287">
        <v>0</v>
      </c>
      <c r="D771" s="288">
        <v>3758</v>
      </c>
      <c r="E771" s="298"/>
    </row>
    <row r="772" s="271" customFormat="1" ht="15.75" spans="1:7">
      <c r="A772" s="281">
        <v>212</v>
      </c>
      <c r="B772" s="312" t="s">
        <v>671</v>
      </c>
      <c r="C772" s="283">
        <f>SUM(C773,C784,C785,C788,C789,C790)</f>
        <v>22898</v>
      </c>
      <c r="D772" s="284">
        <f>D773+D784+D785+D788+D789+D790</f>
        <v>7929</v>
      </c>
      <c r="E772" s="296"/>
      <c r="F772" s="297"/>
      <c r="G772" s="297"/>
    </row>
    <row r="773" ht="15.75" spans="1:5">
      <c r="A773" s="285">
        <v>21201</v>
      </c>
      <c r="B773" s="312" t="s">
        <v>672</v>
      </c>
      <c r="C773" s="287">
        <f>SUM(C774:C783)</f>
        <v>11165</v>
      </c>
      <c r="D773" s="288">
        <f>SUM(D774:D783)</f>
        <v>2616</v>
      </c>
      <c r="E773" s="298"/>
    </row>
    <row r="774" ht="15.75" spans="1:5">
      <c r="A774" s="307">
        <v>2120101</v>
      </c>
      <c r="B774" s="314" t="s">
        <v>103</v>
      </c>
      <c r="C774" s="288">
        <v>1003</v>
      </c>
      <c r="D774" s="288">
        <v>2616</v>
      </c>
      <c r="E774" s="298"/>
    </row>
    <row r="775" ht="15.75" spans="1:5">
      <c r="A775" s="285">
        <v>2120102</v>
      </c>
      <c r="B775" s="314" t="s">
        <v>104</v>
      </c>
      <c r="C775" s="288">
        <v>640</v>
      </c>
      <c r="D775" s="288"/>
      <c r="E775" s="298"/>
    </row>
    <row r="776" ht="15.75" spans="1:5">
      <c r="A776" s="285">
        <v>2120103</v>
      </c>
      <c r="B776" s="314" t="s">
        <v>105</v>
      </c>
      <c r="C776" s="288"/>
      <c r="D776" s="288"/>
      <c r="E776" s="298"/>
    </row>
    <row r="777" ht="15.75" spans="1:5">
      <c r="A777" s="285">
        <v>2120104</v>
      </c>
      <c r="B777" s="314" t="s">
        <v>673</v>
      </c>
      <c r="C777" s="288">
        <v>551</v>
      </c>
      <c r="D777" s="288"/>
      <c r="E777" s="298"/>
    </row>
    <row r="778" ht="15.75" spans="1:5">
      <c r="A778" s="285">
        <v>2120105</v>
      </c>
      <c r="B778" s="314" t="s">
        <v>674</v>
      </c>
      <c r="C778" s="288"/>
      <c r="D778" s="288"/>
      <c r="E778" s="298"/>
    </row>
    <row r="779" ht="15.75" spans="1:5">
      <c r="A779" s="285">
        <v>2120106</v>
      </c>
      <c r="B779" s="314" t="s">
        <v>675</v>
      </c>
      <c r="C779" s="288">
        <v>11</v>
      </c>
      <c r="D779" s="288"/>
      <c r="E779" s="298"/>
    </row>
    <row r="780" ht="15.75" spans="1:5">
      <c r="A780" s="285">
        <v>2120107</v>
      </c>
      <c r="B780" s="314" t="s">
        <v>676</v>
      </c>
      <c r="C780" s="288"/>
      <c r="D780" s="288"/>
      <c r="E780" s="298"/>
    </row>
    <row r="781" ht="15.75" spans="1:5">
      <c r="A781" s="285">
        <v>2120109</v>
      </c>
      <c r="B781" s="314" t="s">
        <v>677</v>
      </c>
      <c r="C781" s="288"/>
      <c r="D781" s="288"/>
      <c r="E781" s="298"/>
    </row>
    <row r="782" ht="15.75" spans="1:5">
      <c r="A782" s="285">
        <v>2120110</v>
      </c>
      <c r="B782" s="314" t="s">
        <v>678</v>
      </c>
      <c r="C782" s="288"/>
      <c r="D782" s="288"/>
      <c r="E782" s="298"/>
    </row>
    <row r="783" ht="15.75" spans="1:5">
      <c r="A783" s="285">
        <v>2120199</v>
      </c>
      <c r="B783" s="314" t="s">
        <v>679</v>
      </c>
      <c r="C783" s="288">
        <v>8960</v>
      </c>
      <c r="D783" s="288"/>
      <c r="E783" s="298"/>
    </row>
    <row r="784" ht="15.75" spans="1:5">
      <c r="A784" s="285">
        <v>21202</v>
      </c>
      <c r="B784" s="312" t="s">
        <v>680</v>
      </c>
      <c r="C784" s="288"/>
      <c r="D784" s="288"/>
      <c r="E784" s="298"/>
    </row>
    <row r="785" ht="15.75" spans="1:5">
      <c r="A785" s="285">
        <v>21203</v>
      </c>
      <c r="B785" s="312" t="s">
        <v>681</v>
      </c>
      <c r="C785" s="288">
        <f>SUM(C786:C787)</f>
        <v>3437</v>
      </c>
      <c r="D785" s="288">
        <f>SUM(D786:D787)</f>
        <v>0</v>
      </c>
      <c r="E785" s="298"/>
    </row>
    <row r="786" ht="15.75" spans="1:5">
      <c r="A786" s="285">
        <v>2120303</v>
      </c>
      <c r="B786" s="314" t="s">
        <v>682</v>
      </c>
      <c r="C786" s="288">
        <v>490</v>
      </c>
      <c r="D786" s="288"/>
      <c r="E786" s="298"/>
    </row>
    <row r="787" ht="15.75" spans="1:5">
      <c r="A787" s="285">
        <v>2120399</v>
      </c>
      <c r="B787" s="314" t="s">
        <v>683</v>
      </c>
      <c r="C787" s="288">
        <v>2947</v>
      </c>
      <c r="D787" s="288"/>
      <c r="E787" s="298"/>
    </row>
    <row r="788" ht="15.75" spans="1:5">
      <c r="A788" s="285">
        <v>21205</v>
      </c>
      <c r="B788" s="312" t="s">
        <v>684</v>
      </c>
      <c r="C788" s="288">
        <v>447</v>
      </c>
      <c r="D788" s="288">
        <v>649</v>
      </c>
      <c r="E788" s="298"/>
    </row>
    <row r="789" ht="15.75" spans="1:5">
      <c r="A789" s="285">
        <v>21206</v>
      </c>
      <c r="B789" s="312" t="s">
        <v>685</v>
      </c>
      <c r="C789" s="288">
        <v>18</v>
      </c>
      <c r="D789" s="288"/>
      <c r="E789" s="298"/>
    </row>
    <row r="790" ht="15.75" spans="1:5">
      <c r="A790" s="285">
        <v>21299</v>
      </c>
      <c r="B790" s="312" t="s">
        <v>686</v>
      </c>
      <c r="C790" s="287">
        <v>7831</v>
      </c>
      <c r="D790" s="288">
        <v>4664</v>
      </c>
      <c r="E790" s="298"/>
    </row>
    <row r="791" s="271" customFormat="1" ht="15.75" spans="1:7">
      <c r="A791" s="281">
        <v>213</v>
      </c>
      <c r="B791" s="312" t="s">
        <v>687</v>
      </c>
      <c r="C791" s="283">
        <f>SUM(C792,C818,C843,C871,C882,C889,C895,C898)</f>
        <v>54721</v>
      </c>
      <c r="D791" s="284">
        <f>SUM(D792,D818,D843,D871,D882,D889,D895,D898)</f>
        <v>55627</v>
      </c>
      <c r="E791" s="296"/>
      <c r="F791" s="297"/>
      <c r="G791" s="297"/>
    </row>
    <row r="792" ht="15.75" spans="1:5">
      <c r="A792" s="285">
        <v>21301</v>
      </c>
      <c r="B792" s="312" t="s">
        <v>688</v>
      </c>
      <c r="C792" s="287">
        <f>SUM(C793:C817)</f>
        <v>10864</v>
      </c>
      <c r="D792" s="288">
        <f>SUM(D793:D817)</f>
        <v>1525</v>
      </c>
      <c r="E792" s="298"/>
    </row>
    <row r="793" ht="15.75" spans="1:5">
      <c r="A793" s="285">
        <v>2130101</v>
      </c>
      <c r="B793" s="314" t="s">
        <v>103</v>
      </c>
      <c r="C793" s="288">
        <v>1774</v>
      </c>
      <c r="D793" s="288">
        <v>1525</v>
      </c>
      <c r="E793" s="298"/>
    </row>
    <row r="794" ht="15.75" spans="1:5">
      <c r="A794" s="285">
        <v>2130102</v>
      </c>
      <c r="B794" s="314" t="s">
        <v>104</v>
      </c>
      <c r="C794" s="288">
        <v>132</v>
      </c>
      <c r="D794" s="288"/>
      <c r="E794" s="298"/>
    </row>
    <row r="795" ht="15.75" spans="1:5">
      <c r="A795" s="285">
        <v>2130103</v>
      </c>
      <c r="B795" s="314" t="s">
        <v>105</v>
      </c>
      <c r="C795" s="288"/>
      <c r="D795" s="288"/>
      <c r="E795" s="298"/>
    </row>
    <row r="796" ht="15.75" spans="1:5">
      <c r="A796" s="285">
        <v>2131015</v>
      </c>
      <c r="B796" s="314" t="s">
        <v>112</v>
      </c>
      <c r="C796" s="288">
        <v>104</v>
      </c>
      <c r="D796" s="288"/>
      <c r="E796" s="298"/>
    </row>
    <row r="797" ht="15.75" spans="1:5">
      <c r="A797" s="285">
        <v>2130105</v>
      </c>
      <c r="B797" s="314" t="s">
        <v>689</v>
      </c>
      <c r="C797" s="288">
        <v>8</v>
      </c>
      <c r="D797" s="288"/>
      <c r="E797" s="298"/>
    </row>
    <row r="798" ht="15.75" spans="1:5">
      <c r="A798" s="285">
        <v>2130106</v>
      </c>
      <c r="B798" s="314" t="s">
        <v>690</v>
      </c>
      <c r="C798" s="288">
        <v>105</v>
      </c>
      <c r="D798" s="288"/>
      <c r="E798" s="298"/>
    </row>
    <row r="799" ht="15.75" spans="1:5">
      <c r="A799" s="285">
        <v>2130108</v>
      </c>
      <c r="B799" s="314" t="s">
        <v>691</v>
      </c>
      <c r="C799" s="288">
        <v>291</v>
      </c>
      <c r="D799" s="288"/>
      <c r="E799" s="298"/>
    </row>
    <row r="800" ht="15.75" spans="1:5">
      <c r="A800" s="285">
        <v>2130109</v>
      </c>
      <c r="B800" s="314" t="s">
        <v>692</v>
      </c>
      <c r="C800" s="288">
        <v>31</v>
      </c>
      <c r="D800" s="288"/>
      <c r="E800" s="298"/>
    </row>
    <row r="801" ht="15.75" spans="1:5">
      <c r="A801" s="285">
        <v>2130110</v>
      </c>
      <c r="B801" s="314" t="s">
        <v>693</v>
      </c>
      <c r="C801" s="288">
        <v>15</v>
      </c>
      <c r="D801" s="288"/>
      <c r="E801" s="298"/>
    </row>
    <row r="802" ht="15.75" spans="1:5">
      <c r="A802" s="285">
        <v>2130111</v>
      </c>
      <c r="B802" s="314" t="s">
        <v>694</v>
      </c>
      <c r="C802" s="288">
        <v>4</v>
      </c>
      <c r="D802" s="288"/>
      <c r="E802" s="298"/>
    </row>
    <row r="803" ht="15.75" spans="1:5">
      <c r="A803" s="285">
        <v>2130112</v>
      </c>
      <c r="B803" s="314" t="s">
        <v>695</v>
      </c>
      <c r="C803" s="288"/>
      <c r="D803" s="288"/>
      <c r="E803" s="298"/>
    </row>
    <row r="804" ht="15.75" spans="1:5">
      <c r="A804" s="285">
        <v>2130114</v>
      </c>
      <c r="B804" s="314" t="s">
        <v>696</v>
      </c>
      <c r="C804" s="288"/>
      <c r="D804" s="288"/>
      <c r="E804" s="298"/>
    </row>
    <row r="805" ht="15.75" spans="1:5">
      <c r="A805" s="285">
        <v>2130119</v>
      </c>
      <c r="B805" s="314" t="s">
        <v>697</v>
      </c>
      <c r="C805" s="288">
        <v>149</v>
      </c>
      <c r="D805" s="288"/>
      <c r="E805" s="298"/>
    </row>
    <row r="806" ht="15.75" spans="1:5">
      <c r="A806" s="285">
        <v>2130120</v>
      </c>
      <c r="B806" s="314" t="s">
        <v>698</v>
      </c>
      <c r="C806" s="288"/>
      <c r="D806" s="288"/>
      <c r="E806" s="298"/>
    </row>
    <row r="807" ht="15.75" spans="1:5">
      <c r="A807" s="285">
        <v>2130121</v>
      </c>
      <c r="B807" s="314" t="s">
        <v>699</v>
      </c>
      <c r="C807" s="288">
        <v>77</v>
      </c>
      <c r="D807" s="288"/>
      <c r="E807" s="298"/>
    </row>
    <row r="808" ht="15.75" spans="1:5">
      <c r="A808" s="285">
        <v>2130122</v>
      </c>
      <c r="B808" s="314" t="s">
        <v>700</v>
      </c>
      <c r="C808" s="288">
        <v>3718</v>
      </c>
      <c r="D808" s="288"/>
      <c r="E808" s="298"/>
    </row>
    <row r="809" ht="15.75" spans="1:5">
      <c r="A809" s="285">
        <v>2130124</v>
      </c>
      <c r="B809" s="314" t="s">
        <v>701</v>
      </c>
      <c r="C809" s="288">
        <v>60</v>
      </c>
      <c r="D809" s="288"/>
      <c r="E809" s="298"/>
    </row>
    <row r="810" ht="15.75" spans="1:5">
      <c r="A810" s="285">
        <v>2130125</v>
      </c>
      <c r="B810" s="314" t="s">
        <v>702</v>
      </c>
      <c r="C810" s="288"/>
      <c r="D810" s="288"/>
      <c r="E810" s="298"/>
    </row>
    <row r="811" ht="15.75" spans="1:5">
      <c r="A811" s="285">
        <v>2130126</v>
      </c>
      <c r="B811" s="314" t="s">
        <v>703</v>
      </c>
      <c r="C811" s="288">
        <v>186</v>
      </c>
      <c r="D811" s="288"/>
      <c r="E811" s="298"/>
    </row>
    <row r="812" ht="15.75" spans="1:5">
      <c r="A812" s="285">
        <v>2130135</v>
      </c>
      <c r="B812" s="314" t="s">
        <v>704</v>
      </c>
      <c r="C812" s="288">
        <v>637</v>
      </c>
      <c r="D812" s="288"/>
      <c r="E812" s="298"/>
    </row>
    <row r="813" ht="15.75" spans="1:5">
      <c r="A813" s="285">
        <v>2130142</v>
      </c>
      <c r="B813" s="314" t="s">
        <v>705</v>
      </c>
      <c r="C813" s="288"/>
      <c r="D813" s="288"/>
      <c r="E813" s="298"/>
    </row>
    <row r="814" ht="15.75" spans="1:5">
      <c r="A814" s="307">
        <v>2130148</v>
      </c>
      <c r="B814" s="314" t="s">
        <v>706</v>
      </c>
      <c r="C814" s="288">
        <v>20</v>
      </c>
      <c r="D814" s="288"/>
      <c r="E814" s="298"/>
    </row>
    <row r="815" ht="15.75" spans="1:5">
      <c r="A815" s="285">
        <v>2130152</v>
      </c>
      <c r="B815" s="314" t="s">
        <v>707</v>
      </c>
      <c r="C815" s="288">
        <v>24</v>
      </c>
      <c r="D815" s="288"/>
      <c r="E815" s="298"/>
    </row>
    <row r="816" ht="15.75" spans="1:5">
      <c r="A816" s="285">
        <v>2130153</v>
      </c>
      <c r="B816" s="314" t="s">
        <v>708</v>
      </c>
      <c r="C816" s="288">
        <v>2977</v>
      </c>
      <c r="D816" s="288"/>
      <c r="E816" s="298"/>
    </row>
    <row r="817" ht="15.75" spans="1:5">
      <c r="A817" s="285">
        <v>2130199</v>
      </c>
      <c r="B817" s="314" t="s">
        <v>709</v>
      </c>
      <c r="C817" s="288">
        <v>552</v>
      </c>
      <c r="D817" s="288"/>
      <c r="E817" s="298"/>
    </row>
    <row r="818" ht="15.75" spans="1:5">
      <c r="A818" s="285">
        <v>21302</v>
      </c>
      <c r="B818" s="312" t="s">
        <v>710</v>
      </c>
      <c r="C818" s="287">
        <f>SUM(C819:C842)</f>
        <v>5677</v>
      </c>
      <c r="D818" s="288">
        <f>SUM(D819:D842)</f>
        <v>2955</v>
      </c>
      <c r="E818" s="298"/>
    </row>
    <row r="819" ht="15.75" spans="1:5">
      <c r="A819" s="285">
        <v>2010101</v>
      </c>
      <c r="B819" s="314" t="s">
        <v>103</v>
      </c>
      <c r="C819" s="287">
        <v>1465</v>
      </c>
      <c r="D819" s="288">
        <v>2955</v>
      </c>
      <c r="E819" s="298"/>
    </row>
    <row r="820" ht="15.75" spans="1:5">
      <c r="A820" s="285">
        <v>2010102</v>
      </c>
      <c r="B820" s="314" t="s">
        <v>104</v>
      </c>
      <c r="C820" s="287"/>
      <c r="D820" s="288"/>
      <c r="E820" s="298"/>
    </row>
    <row r="821" ht="15.75" spans="1:5">
      <c r="A821" s="285">
        <v>2010103</v>
      </c>
      <c r="B821" s="314" t="s">
        <v>105</v>
      </c>
      <c r="C821" s="287"/>
      <c r="D821" s="288"/>
      <c r="E821" s="298"/>
    </row>
    <row r="822" ht="15.75" spans="1:5">
      <c r="A822" s="285">
        <v>2130204</v>
      </c>
      <c r="B822" s="314" t="s">
        <v>711</v>
      </c>
      <c r="C822" s="287"/>
      <c r="D822" s="288"/>
      <c r="E822" s="298"/>
    </row>
    <row r="823" ht="15.75" spans="1:5">
      <c r="A823" s="285">
        <v>2130205</v>
      </c>
      <c r="B823" s="314" t="s">
        <v>712</v>
      </c>
      <c r="C823" s="287">
        <v>1753</v>
      </c>
      <c r="D823" s="288"/>
      <c r="E823" s="298"/>
    </row>
    <row r="824" ht="15.75" spans="1:5">
      <c r="A824" s="285">
        <v>2130206</v>
      </c>
      <c r="B824" s="314" t="s">
        <v>713</v>
      </c>
      <c r="C824" s="287">
        <v>7</v>
      </c>
      <c r="D824" s="288"/>
      <c r="E824" s="298"/>
    </row>
    <row r="825" ht="15.75" spans="1:5">
      <c r="A825" s="285">
        <v>2130207</v>
      </c>
      <c r="B825" s="314" t="s">
        <v>714</v>
      </c>
      <c r="C825" s="287">
        <v>13</v>
      </c>
      <c r="D825" s="288"/>
      <c r="E825" s="298"/>
    </row>
    <row r="826" ht="15.75" spans="1:5">
      <c r="A826" s="285">
        <v>2130209</v>
      </c>
      <c r="B826" s="314" t="s">
        <v>715</v>
      </c>
      <c r="C826" s="287">
        <v>1335</v>
      </c>
      <c r="D826" s="288"/>
      <c r="E826" s="298"/>
    </row>
    <row r="827" ht="15.75" spans="1:5">
      <c r="A827" s="307">
        <v>2130210</v>
      </c>
      <c r="B827" s="314" t="s">
        <v>716</v>
      </c>
      <c r="C827" s="287"/>
      <c r="D827" s="288"/>
      <c r="E827" s="298"/>
    </row>
    <row r="828" ht="15.75" spans="1:5">
      <c r="A828" s="285">
        <v>2130211</v>
      </c>
      <c r="B828" s="314" t="s">
        <v>717</v>
      </c>
      <c r="C828" s="287">
        <v>77</v>
      </c>
      <c r="D828" s="288"/>
      <c r="E828" s="298"/>
    </row>
    <row r="829" ht="15.75" spans="1:5">
      <c r="A829" s="285">
        <v>2130212</v>
      </c>
      <c r="B829" s="314" t="s">
        <v>718</v>
      </c>
      <c r="C829" s="287">
        <v>11</v>
      </c>
      <c r="D829" s="288"/>
      <c r="E829" s="298"/>
    </row>
    <row r="830" ht="15.75" spans="1:5">
      <c r="A830" s="285">
        <v>2130213</v>
      </c>
      <c r="B830" s="314" t="s">
        <v>719</v>
      </c>
      <c r="C830" s="287"/>
      <c r="D830" s="288"/>
      <c r="E830" s="298"/>
    </row>
    <row r="831" ht="15.75" spans="1:5">
      <c r="A831" s="285">
        <v>2130217</v>
      </c>
      <c r="B831" s="314" t="s">
        <v>720</v>
      </c>
      <c r="C831" s="287"/>
      <c r="D831" s="288"/>
      <c r="E831" s="298"/>
    </row>
    <row r="832" ht="15.75" spans="1:5">
      <c r="A832" s="285">
        <v>2130220</v>
      </c>
      <c r="B832" s="314" t="s">
        <v>721</v>
      </c>
      <c r="C832" s="287"/>
      <c r="D832" s="288"/>
      <c r="E832" s="298"/>
    </row>
    <row r="833" ht="15.75" spans="1:5">
      <c r="A833" s="285">
        <v>2130221</v>
      </c>
      <c r="B833" s="314" t="s">
        <v>722</v>
      </c>
      <c r="C833" s="287"/>
      <c r="D833" s="288"/>
      <c r="E833" s="298"/>
    </row>
    <row r="834" ht="15.75" spans="1:5">
      <c r="A834" s="285">
        <v>2130223</v>
      </c>
      <c r="B834" s="314" t="s">
        <v>723</v>
      </c>
      <c r="C834" s="287"/>
      <c r="D834" s="288"/>
      <c r="E834" s="298"/>
    </row>
    <row r="835" ht="15.75" spans="1:5">
      <c r="A835" s="285">
        <v>2130226</v>
      </c>
      <c r="B835" s="314" t="s">
        <v>724</v>
      </c>
      <c r="C835" s="287"/>
      <c r="D835" s="288"/>
      <c r="E835" s="298"/>
    </row>
    <row r="836" ht="15.75" spans="1:5">
      <c r="A836" s="285">
        <v>2130227</v>
      </c>
      <c r="B836" s="314" t="s">
        <v>725</v>
      </c>
      <c r="C836" s="287">
        <v>6</v>
      </c>
      <c r="D836" s="288"/>
      <c r="E836" s="298"/>
    </row>
    <row r="837" ht="15.75" spans="1:5">
      <c r="A837" s="307">
        <v>2130232</v>
      </c>
      <c r="B837" s="314" t="s">
        <v>726</v>
      </c>
      <c r="C837" s="287"/>
      <c r="D837" s="288"/>
      <c r="E837" s="298"/>
    </row>
    <row r="838" ht="15.75" spans="1:5">
      <c r="A838" s="285">
        <v>2130234</v>
      </c>
      <c r="B838" s="314" t="s">
        <v>727</v>
      </c>
      <c r="C838" s="287">
        <v>78</v>
      </c>
      <c r="D838" s="288"/>
      <c r="E838" s="298"/>
    </row>
    <row r="839" ht="15.75" spans="1:5">
      <c r="A839" s="307">
        <v>2130235</v>
      </c>
      <c r="B839" s="314" t="s">
        <v>728</v>
      </c>
      <c r="C839" s="287"/>
      <c r="D839" s="288"/>
      <c r="E839" s="298"/>
    </row>
    <row r="840" ht="15.75" spans="1:5">
      <c r="A840" s="285">
        <v>2130236</v>
      </c>
      <c r="B840" s="314" t="s">
        <v>729</v>
      </c>
      <c r="C840" s="287"/>
      <c r="D840" s="288"/>
      <c r="E840" s="298"/>
    </row>
    <row r="841" ht="15.75" spans="1:5">
      <c r="A841" s="285">
        <v>2130112</v>
      </c>
      <c r="B841" s="314" t="s">
        <v>695</v>
      </c>
      <c r="C841" s="288"/>
      <c r="D841" s="288"/>
      <c r="E841" s="298"/>
    </row>
    <row r="842" ht="15.75" spans="1:5">
      <c r="A842" s="285">
        <v>2130299</v>
      </c>
      <c r="B842" s="314" t="s">
        <v>730</v>
      </c>
      <c r="C842" s="288">
        <v>932</v>
      </c>
      <c r="D842" s="288"/>
      <c r="E842" s="298"/>
    </row>
    <row r="843" ht="15.75" spans="1:5">
      <c r="A843" s="285">
        <v>21303</v>
      </c>
      <c r="B843" s="312" t="s">
        <v>731</v>
      </c>
      <c r="C843" s="288">
        <f>SUM(C844:C870)</f>
        <v>3721</v>
      </c>
      <c r="D843" s="288">
        <f>SUM(D844:D870)</f>
        <v>995</v>
      </c>
      <c r="E843" s="298"/>
    </row>
    <row r="844" ht="15.75" spans="1:5">
      <c r="A844" s="285">
        <v>2010101</v>
      </c>
      <c r="B844" s="314" t="s">
        <v>103</v>
      </c>
      <c r="C844" s="288">
        <v>338</v>
      </c>
      <c r="D844" s="288">
        <v>995</v>
      </c>
      <c r="E844" s="298"/>
    </row>
    <row r="845" ht="15.75" spans="1:5">
      <c r="A845" s="285">
        <v>2010102</v>
      </c>
      <c r="B845" s="314" t="s">
        <v>104</v>
      </c>
      <c r="C845" s="288">
        <v>4</v>
      </c>
      <c r="D845" s="288"/>
      <c r="E845" s="298"/>
    </row>
    <row r="846" ht="15.75" spans="1:5">
      <c r="A846" s="285">
        <v>2010103</v>
      </c>
      <c r="B846" s="314" t="s">
        <v>105</v>
      </c>
      <c r="C846" s="288"/>
      <c r="D846" s="288"/>
      <c r="E846" s="298"/>
    </row>
    <row r="847" ht="15.75" spans="1:5">
      <c r="A847" s="285">
        <v>2130304</v>
      </c>
      <c r="B847" s="314" t="s">
        <v>732</v>
      </c>
      <c r="C847" s="288"/>
      <c r="D847" s="288"/>
      <c r="E847" s="298"/>
    </row>
    <row r="848" ht="15.75" spans="1:5">
      <c r="A848" s="285">
        <v>2130305</v>
      </c>
      <c r="B848" s="314" t="s">
        <v>733</v>
      </c>
      <c r="C848" s="288">
        <v>1263</v>
      </c>
      <c r="D848" s="288"/>
      <c r="E848" s="298"/>
    </row>
    <row r="849" ht="15.75" spans="1:5">
      <c r="A849" s="285">
        <v>2130306</v>
      </c>
      <c r="B849" s="314" t="s">
        <v>734</v>
      </c>
      <c r="C849" s="288">
        <v>368</v>
      </c>
      <c r="D849" s="288"/>
      <c r="E849" s="298"/>
    </row>
    <row r="850" ht="15.75" spans="1:5">
      <c r="A850" s="285">
        <v>2130307</v>
      </c>
      <c r="B850" s="314" t="s">
        <v>735</v>
      </c>
      <c r="C850" s="288"/>
      <c r="D850" s="288"/>
      <c r="E850" s="298"/>
    </row>
    <row r="851" ht="15.75" spans="1:5">
      <c r="A851" s="285">
        <v>2130308</v>
      </c>
      <c r="B851" s="314" t="s">
        <v>736</v>
      </c>
      <c r="C851" s="288"/>
      <c r="D851" s="288"/>
      <c r="E851" s="298"/>
    </row>
    <row r="852" ht="15.75" spans="1:5">
      <c r="A852" s="285">
        <v>2130309</v>
      </c>
      <c r="B852" s="314" t="s">
        <v>737</v>
      </c>
      <c r="C852" s="288"/>
      <c r="D852" s="288"/>
      <c r="E852" s="298"/>
    </row>
    <row r="853" ht="15.75" spans="1:5">
      <c r="A853" s="285">
        <v>2130310</v>
      </c>
      <c r="B853" s="314" t="s">
        <v>738</v>
      </c>
      <c r="C853" s="288"/>
      <c r="D853" s="288"/>
      <c r="E853" s="298"/>
    </row>
    <row r="854" ht="15.75" spans="1:5">
      <c r="A854" s="285">
        <v>2130311</v>
      </c>
      <c r="B854" s="314" t="s">
        <v>739</v>
      </c>
      <c r="C854" s="288">
        <v>61</v>
      </c>
      <c r="D854" s="288"/>
      <c r="E854" s="298"/>
    </row>
    <row r="855" ht="15.75" spans="1:5">
      <c r="A855" s="285">
        <v>2130312</v>
      </c>
      <c r="B855" s="314" t="s">
        <v>740</v>
      </c>
      <c r="C855" s="288"/>
      <c r="D855" s="288"/>
      <c r="E855" s="298"/>
    </row>
    <row r="856" ht="15.75" spans="1:5">
      <c r="A856" s="285">
        <v>2130313</v>
      </c>
      <c r="B856" s="314" t="s">
        <v>741</v>
      </c>
      <c r="C856" s="288"/>
      <c r="D856" s="288"/>
      <c r="E856" s="298"/>
    </row>
    <row r="857" ht="15.75" spans="1:5">
      <c r="A857" s="285">
        <v>2130314</v>
      </c>
      <c r="B857" s="314" t="s">
        <v>742</v>
      </c>
      <c r="C857" s="288">
        <v>17</v>
      </c>
      <c r="D857" s="288"/>
      <c r="E857" s="298"/>
    </row>
    <row r="858" ht="15.75" spans="1:5">
      <c r="A858" s="285">
        <v>2130315</v>
      </c>
      <c r="B858" s="314" t="s">
        <v>743</v>
      </c>
      <c r="C858" s="288"/>
      <c r="D858" s="288"/>
      <c r="E858" s="298"/>
    </row>
    <row r="859" ht="15.75" spans="1:5">
      <c r="A859" s="285">
        <v>2130316</v>
      </c>
      <c r="B859" s="314" t="s">
        <v>744</v>
      </c>
      <c r="C859" s="288">
        <v>453</v>
      </c>
      <c r="D859" s="288"/>
      <c r="E859" s="298"/>
    </row>
    <row r="860" ht="15.75" spans="1:5">
      <c r="A860" s="285">
        <v>2130317</v>
      </c>
      <c r="B860" s="314" t="s">
        <v>745</v>
      </c>
      <c r="C860" s="288"/>
      <c r="D860" s="288"/>
      <c r="E860" s="298"/>
    </row>
    <row r="861" ht="15.75" spans="1:5">
      <c r="A861" s="285">
        <v>2130318</v>
      </c>
      <c r="B861" s="314" t="s">
        <v>746</v>
      </c>
      <c r="C861" s="288"/>
      <c r="D861" s="288"/>
      <c r="E861" s="298"/>
    </row>
    <row r="862" ht="15.75" spans="1:5">
      <c r="A862" s="285">
        <v>2130319</v>
      </c>
      <c r="B862" s="314" t="s">
        <v>747</v>
      </c>
      <c r="C862" s="288">
        <v>260</v>
      </c>
      <c r="D862" s="288"/>
      <c r="E862" s="298"/>
    </row>
    <row r="863" ht="15.75" spans="1:5">
      <c r="A863" s="285">
        <v>2130321</v>
      </c>
      <c r="B863" s="314" t="s">
        <v>748</v>
      </c>
      <c r="C863" s="288">
        <v>733</v>
      </c>
      <c r="D863" s="288"/>
      <c r="E863" s="298"/>
    </row>
    <row r="864" ht="15.75" spans="1:5">
      <c r="A864" s="285">
        <v>2130322</v>
      </c>
      <c r="B864" s="314" t="s">
        <v>749</v>
      </c>
      <c r="C864" s="288"/>
      <c r="D864" s="288"/>
      <c r="E864" s="298"/>
    </row>
    <row r="865" ht="15.75" spans="1:5">
      <c r="A865" s="285">
        <v>2130223</v>
      </c>
      <c r="B865" s="314" t="s">
        <v>723</v>
      </c>
      <c r="C865" s="288"/>
      <c r="D865" s="288"/>
      <c r="E865" s="298"/>
    </row>
    <row r="866" ht="15.75" spans="1:5">
      <c r="A866" s="285">
        <v>2130334</v>
      </c>
      <c r="B866" s="314" t="s">
        <v>750</v>
      </c>
      <c r="C866" s="288"/>
      <c r="D866" s="288"/>
      <c r="E866" s="298"/>
    </row>
    <row r="867" ht="15.75" spans="1:5">
      <c r="A867" s="285">
        <v>2130335</v>
      </c>
      <c r="B867" s="314" t="s">
        <v>751</v>
      </c>
      <c r="C867" s="288"/>
      <c r="D867" s="288"/>
      <c r="E867" s="298"/>
    </row>
    <row r="868" ht="15.75" spans="1:5">
      <c r="A868" s="285">
        <v>2130336</v>
      </c>
      <c r="B868" s="314" t="s">
        <v>752</v>
      </c>
      <c r="C868" s="288"/>
      <c r="D868" s="288"/>
      <c r="E868" s="298"/>
    </row>
    <row r="869" ht="15.75" spans="1:5">
      <c r="A869" s="285">
        <v>2130337</v>
      </c>
      <c r="B869" s="314" t="s">
        <v>753</v>
      </c>
      <c r="C869" s="288"/>
      <c r="D869" s="288"/>
      <c r="E869" s="298"/>
    </row>
    <row r="870" ht="15.75" spans="1:5">
      <c r="A870" s="285">
        <v>2130399</v>
      </c>
      <c r="B870" s="314" t="s">
        <v>754</v>
      </c>
      <c r="C870" s="288">
        <v>224</v>
      </c>
      <c r="D870" s="288"/>
      <c r="E870" s="298"/>
    </row>
    <row r="871" ht="15.75" spans="1:5">
      <c r="A871" s="313">
        <v>21305</v>
      </c>
      <c r="B871" s="312" t="s">
        <v>755</v>
      </c>
      <c r="C871" s="288">
        <f>SUM(C872:C881)</f>
        <v>24767</v>
      </c>
      <c r="D871" s="288">
        <f>SUM(D872:D881)</f>
        <v>4886</v>
      </c>
      <c r="E871" s="298"/>
    </row>
    <row r="872" ht="15.75" spans="1:5">
      <c r="A872" s="313">
        <v>2130501</v>
      </c>
      <c r="B872" s="314" t="s">
        <v>756</v>
      </c>
      <c r="C872" s="288"/>
      <c r="D872" s="288">
        <v>4886</v>
      </c>
      <c r="E872" s="298"/>
    </row>
    <row r="873" ht="15.75" spans="1:5">
      <c r="A873" s="313">
        <v>2130502</v>
      </c>
      <c r="B873" s="314" t="s">
        <v>757</v>
      </c>
      <c r="C873" s="288">
        <v>1</v>
      </c>
      <c r="D873" s="288"/>
      <c r="E873" s="298"/>
    </row>
    <row r="874" ht="15.75" spans="1:5">
      <c r="A874" s="313">
        <v>2130503</v>
      </c>
      <c r="B874" s="314" t="s">
        <v>758</v>
      </c>
      <c r="C874" s="288"/>
      <c r="D874" s="288"/>
      <c r="E874" s="298"/>
    </row>
    <row r="875" ht="15.75" spans="1:5">
      <c r="A875" s="313">
        <v>2130504</v>
      </c>
      <c r="B875" s="314" t="s">
        <v>759</v>
      </c>
      <c r="C875" s="288">
        <v>9216</v>
      </c>
      <c r="D875" s="288"/>
      <c r="E875" s="298"/>
    </row>
    <row r="876" ht="15.75" spans="1:5">
      <c r="A876" s="313">
        <v>2130505</v>
      </c>
      <c r="B876" s="314" t="s">
        <v>760</v>
      </c>
      <c r="C876" s="288"/>
      <c r="D876" s="288"/>
      <c r="E876" s="298"/>
    </row>
    <row r="877" ht="15.75" spans="1:5">
      <c r="A877" s="313">
        <v>2130506</v>
      </c>
      <c r="B877" s="314" t="s">
        <v>761</v>
      </c>
      <c r="C877" s="288"/>
      <c r="D877" s="288"/>
      <c r="E877" s="298"/>
    </row>
    <row r="878" ht="15.75" spans="1:5">
      <c r="A878" s="313">
        <v>2130507</v>
      </c>
      <c r="B878" s="314" t="s">
        <v>762</v>
      </c>
      <c r="C878" s="288"/>
      <c r="D878" s="288"/>
      <c r="E878" s="298"/>
    </row>
    <row r="879" ht="15.75" spans="1:5">
      <c r="A879" s="313">
        <v>2130508</v>
      </c>
      <c r="B879" s="314" t="s">
        <v>763</v>
      </c>
      <c r="C879" s="288"/>
      <c r="D879" s="288"/>
      <c r="E879" s="298"/>
    </row>
    <row r="880" ht="15.75" spans="1:5">
      <c r="A880" s="313">
        <v>2130550</v>
      </c>
      <c r="B880" s="314" t="s">
        <v>764</v>
      </c>
      <c r="C880" s="288"/>
      <c r="D880" s="288"/>
      <c r="E880" s="298"/>
    </row>
    <row r="881" ht="15.75" spans="1:5">
      <c r="A881" s="313">
        <v>2130599</v>
      </c>
      <c r="B881" s="314" t="s">
        <v>765</v>
      </c>
      <c r="C881" s="288">
        <v>15550</v>
      </c>
      <c r="D881" s="288"/>
      <c r="E881" s="298"/>
    </row>
    <row r="882" ht="15.75" spans="1:5">
      <c r="A882" s="285">
        <v>21307</v>
      </c>
      <c r="B882" s="312" t="s">
        <v>766</v>
      </c>
      <c r="C882" s="288">
        <f>SUM(C883:C888)</f>
        <v>6244</v>
      </c>
      <c r="D882" s="288">
        <f>SUM(D883:D888)</f>
        <v>0</v>
      </c>
      <c r="E882" s="298"/>
    </row>
    <row r="883" ht="15.75" spans="1:5">
      <c r="A883" s="285">
        <v>2130701</v>
      </c>
      <c r="B883" s="314" t="s">
        <v>767</v>
      </c>
      <c r="C883" s="288">
        <v>363</v>
      </c>
      <c r="D883" s="288"/>
      <c r="E883" s="298"/>
    </row>
    <row r="884" ht="15.75" spans="1:5">
      <c r="A884" s="285">
        <v>2130704</v>
      </c>
      <c r="B884" s="314" t="s">
        <v>768</v>
      </c>
      <c r="C884" s="288"/>
      <c r="D884" s="288"/>
      <c r="E884" s="298"/>
    </row>
    <row r="885" ht="15.75" spans="1:5">
      <c r="A885" s="285">
        <v>2130705</v>
      </c>
      <c r="B885" s="314" t="s">
        <v>769</v>
      </c>
      <c r="C885" s="288">
        <v>5220</v>
      </c>
      <c r="D885" s="288"/>
      <c r="E885" s="298"/>
    </row>
    <row r="886" ht="15.75" spans="1:5">
      <c r="A886" s="285">
        <v>2130706</v>
      </c>
      <c r="B886" s="314" t="s">
        <v>770</v>
      </c>
      <c r="C886" s="288">
        <v>461</v>
      </c>
      <c r="D886" s="288"/>
      <c r="E886" s="298"/>
    </row>
    <row r="887" ht="15.75" spans="1:5">
      <c r="A887" s="285">
        <v>2130707</v>
      </c>
      <c r="B887" s="314" t="s">
        <v>771</v>
      </c>
      <c r="C887" s="288">
        <v>200</v>
      </c>
      <c r="D887" s="288"/>
      <c r="E887" s="298"/>
    </row>
    <row r="888" ht="15.75" spans="1:5">
      <c r="A888" s="285">
        <v>2130799</v>
      </c>
      <c r="B888" s="314" t="s">
        <v>772</v>
      </c>
      <c r="C888" s="288"/>
      <c r="D888" s="288"/>
      <c r="E888" s="298"/>
    </row>
    <row r="889" ht="15.75" spans="1:5">
      <c r="A889" s="285">
        <v>21308</v>
      </c>
      <c r="B889" s="312" t="s">
        <v>773</v>
      </c>
      <c r="C889" s="288">
        <f>SUM(C890:C894)</f>
        <v>1708</v>
      </c>
      <c r="D889" s="288">
        <f>SUM(D890:D894)</f>
        <v>0</v>
      </c>
      <c r="E889" s="298"/>
    </row>
    <row r="890" ht="15.75" spans="1:5">
      <c r="A890" s="313">
        <v>2130801</v>
      </c>
      <c r="B890" s="314" t="s">
        <v>774</v>
      </c>
      <c r="C890" s="288"/>
      <c r="D890" s="288"/>
      <c r="E890" s="298"/>
    </row>
    <row r="891" ht="15.75" spans="1:5">
      <c r="A891" s="313">
        <v>2130802</v>
      </c>
      <c r="B891" s="314" t="s">
        <v>775</v>
      </c>
      <c r="C891" s="288">
        <v>1455</v>
      </c>
      <c r="D891" s="288"/>
      <c r="E891" s="298"/>
    </row>
    <row r="892" ht="15.75" spans="1:5">
      <c r="A892" s="313">
        <v>2130803</v>
      </c>
      <c r="B892" s="314" t="s">
        <v>776</v>
      </c>
      <c r="C892" s="288">
        <v>243</v>
      </c>
      <c r="D892" s="288"/>
      <c r="E892" s="298"/>
    </row>
    <row r="893" ht="15.75" spans="1:5">
      <c r="A893" s="313">
        <v>2130804</v>
      </c>
      <c r="B893" s="314" t="s">
        <v>777</v>
      </c>
      <c r="C893" s="288"/>
      <c r="D893" s="288"/>
      <c r="E893" s="298"/>
    </row>
    <row r="894" ht="15.75" spans="1:5">
      <c r="A894" s="313">
        <v>2130805</v>
      </c>
      <c r="B894" s="314" t="s">
        <v>778</v>
      </c>
      <c r="C894" s="288">
        <v>10</v>
      </c>
      <c r="D894" s="288"/>
      <c r="E894" s="298"/>
    </row>
    <row r="895" ht="15.75" spans="1:5">
      <c r="A895" s="285">
        <v>21309</v>
      </c>
      <c r="B895" s="312" t="s">
        <v>779</v>
      </c>
      <c r="C895" s="288">
        <f>SUM(C896:C897)</f>
        <v>740</v>
      </c>
      <c r="D895" s="288">
        <f>SUM(D896:D897)</f>
        <v>0</v>
      </c>
      <c r="E895" s="298"/>
    </row>
    <row r="896" ht="15.75" spans="1:5">
      <c r="A896" s="285">
        <v>2130901</v>
      </c>
      <c r="B896" s="314" t="s">
        <v>780</v>
      </c>
      <c r="C896" s="288"/>
      <c r="D896" s="288"/>
      <c r="E896" s="298"/>
    </row>
    <row r="897" ht="15.75" spans="1:5">
      <c r="A897" s="285">
        <v>2130999</v>
      </c>
      <c r="B897" s="314" t="s">
        <v>781</v>
      </c>
      <c r="C897" s="288">
        <v>740</v>
      </c>
      <c r="D897" s="288"/>
      <c r="E897" s="298"/>
    </row>
    <row r="898" ht="15.75" spans="1:5">
      <c r="A898" s="285">
        <v>21399</v>
      </c>
      <c r="B898" s="312" t="s">
        <v>782</v>
      </c>
      <c r="C898" s="288">
        <f>SUM(C899:C900)</f>
        <v>1000</v>
      </c>
      <c r="D898" s="288">
        <f>SUM(D899:D900)</f>
        <v>45266</v>
      </c>
      <c r="E898" s="298"/>
    </row>
    <row r="899" ht="15.75" spans="1:5">
      <c r="A899" s="285">
        <v>2139901</v>
      </c>
      <c r="B899" s="314" t="s">
        <v>783</v>
      </c>
      <c r="C899" s="288"/>
      <c r="D899" s="288"/>
      <c r="E899" s="298"/>
    </row>
    <row r="900" ht="15.75" spans="1:5">
      <c r="A900" s="285">
        <v>2139999</v>
      </c>
      <c r="B900" s="314" t="s">
        <v>784</v>
      </c>
      <c r="C900" s="288">
        <v>1000</v>
      </c>
      <c r="D900" s="288">
        <v>45266</v>
      </c>
      <c r="E900" s="298"/>
    </row>
    <row r="901" s="271" customFormat="1" ht="15.75" spans="1:7">
      <c r="A901" s="281">
        <v>214</v>
      </c>
      <c r="B901" s="312" t="s">
        <v>785</v>
      </c>
      <c r="C901" s="283">
        <f>SUM(C902,C924,C934,C944,C949,C956,C961)</f>
        <v>8058</v>
      </c>
      <c r="D901" s="284">
        <f>SUM(D902,D924,D934,D944,D949,D956,D961)</f>
        <v>11679</v>
      </c>
      <c r="E901" s="296"/>
      <c r="F901" s="297"/>
      <c r="G901" s="297"/>
    </row>
    <row r="902" ht="15.75" spans="1:5">
      <c r="A902" s="285">
        <v>21401</v>
      </c>
      <c r="B902" s="312" t="s">
        <v>786</v>
      </c>
      <c r="C902" s="287">
        <f>SUM(C903:C923)</f>
        <v>7221</v>
      </c>
      <c r="D902" s="288">
        <f>SUM(D903:D923)</f>
        <v>3534</v>
      </c>
      <c r="E902" s="298"/>
    </row>
    <row r="903" ht="15.75" spans="1:5">
      <c r="A903" s="285">
        <v>2140101</v>
      </c>
      <c r="B903" s="314" t="s">
        <v>103</v>
      </c>
      <c r="C903" s="288">
        <v>1331</v>
      </c>
      <c r="D903" s="288">
        <v>3534</v>
      </c>
      <c r="E903" s="298"/>
    </row>
    <row r="904" ht="15.75" spans="1:5">
      <c r="A904" s="285">
        <v>2140102</v>
      </c>
      <c r="B904" s="314" t="s">
        <v>104</v>
      </c>
      <c r="C904" s="288">
        <v>30</v>
      </c>
      <c r="D904" s="288"/>
      <c r="E904" s="298"/>
    </row>
    <row r="905" ht="15.75" spans="1:5">
      <c r="A905" s="285">
        <v>2140103</v>
      </c>
      <c r="B905" s="314" t="s">
        <v>105</v>
      </c>
      <c r="C905" s="288"/>
      <c r="D905" s="288"/>
      <c r="E905" s="298"/>
    </row>
    <row r="906" ht="15.75" spans="1:5">
      <c r="A906" s="285">
        <v>2140104</v>
      </c>
      <c r="B906" s="314" t="s">
        <v>787</v>
      </c>
      <c r="C906" s="288">
        <v>4497</v>
      </c>
      <c r="D906" s="288"/>
      <c r="E906" s="298"/>
    </row>
    <row r="907" ht="15.75" spans="1:5">
      <c r="A907" s="285">
        <v>2140106</v>
      </c>
      <c r="B907" s="314" t="s">
        <v>788</v>
      </c>
      <c r="C907" s="288">
        <v>329</v>
      </c>
      <c r="D907" s="288"/>
      <c r="E907" s="298"/>
    </row>
    <row r="908" ht="15.75" spans="1:5">
      <c r="A908" s="285">
        <v>2140109</v>
      </c>
      <c r="B908" s="314" t="s">
        <v>789</v>
      </c>
      <c r="C908" s="288"/>
      <c r="D908" s="288"/>
      <c r="E908" s="298"/>
    </row>
    <row r="909" ht="15.75" spans="1:5">
      <c r="A909" s="285">
        <v>2140110</v>
      </c>
      <c r="B909" s="314" t="s">
        <v>790</v>
      </c>
      <c r="C909" s="288">
        <v>55</v>
      </c>
      <c r="D909" s="288"/>
      <c r="E909" s="298"/>
    </row>
    <row r="910" ht="15.75" spans="1:5">
      <c r="A910" s="285">
        <v>2140111</v>
      </c>
      <c r="B910" s="314" t="s">
        <v>791</v>
      </c>
      <c r="C910" s="288"/>
      <c r="D910" s="288"/>
      <c r="E910" s="298"/>
    </row>
    <row r="911" ht="15.75" spans="1:5">
      <c r="A911" s="285">
        <v>2140112</v>
      </c>
      <c r="B911" s="314" t="s">
        <v>792</v>
      </c>
      <c r="C911" s="288"/>
      <c r="D911" s="288"/>
      <c r="E911" s="298"/>
    </row>
    <row r="912" ht="15.75" spans="1:5">
      <c r="A912" s="285">
        <v>2140114</v>
      </c>
      <c r="B912" s="314" t="s">
        <v>793</v>
      </c>
      <c r="C912" s="288"/>
      <c r="D912" s="288"/>
      <c r="E912" s="298"/>
    </row>
    <row r="913" ht="15.75" spans="1:5">
      <c r="A913" s="285">
        <v>2140122</v>
      </c>
      <c r="B913" s="314" t="s">
        <v>794</v>
      </c>
      <c r="C913" s="288"/>
      <c r="D913" s="288"/>
      <c r="E913" s="298"/>
    </row>
    <row r="914" ht="15.75" spans="1:5">
      <c r="A914" s="285">
        <v>2140123</v>
      </c>
      <c r="B914" s="314" t="s">
        <v>795</v>
      </c>
      <c r="C914" s="288"/>
      <c r="D914" s="288"/>
      <c r="E914" s="298"/>
    </row>
    <row r="915" ht="15.75" spans="1:5">
      <c r="A915" s="285">
        <v>2140127</v>
      </c>
      <c r="B915" s="314" t="s">
        <v>796</v>
      </c>
      <c r="C915" s="288"/>
      <c r="D915" s="288"/>
      <c r="E915" s="298"/>
    </row>
    <row r="916" ht="15.75" spans="1:5">
      <c r="A916" s="285">
        <v>2140128</v>
      </c>
      <c r="B916" s="314" t="s">
        <v>797</v>
      </c>
      <c r="C916" s="288"/>
      <c r="D916" s="288"/>
      <c r="E916" s="298"/>
    </row>
    <row r="917" ht="15.75" spans="1:5">
      <c r="A917" s="285">
        <v>2140129</v>
      </c>
      <c r="B917" s="314" t="s">
        <v>798</v>
      </c>
      <c r="C917" s="288"/>
      <c r="D917" s="288"/>
      <c r="E917" s="298"/>
    </row>
    <row r="918" ht="15.75" spans="1:5">
      <c r="A918" s="285">
        <v>2140130</v>
      </c>
      <c r="B918" s="314" t="s">
        <v>799</v>
      </c>
      <c r="C918" s="288"/>
      <c r="D918" s="288"/>
      <c r="E918" s="298"/>
    </row>
    <row r="919" ht="15.75" spans="1:5">
      <c r="A919" s="285">
        <v>2140131</v>
      </c>
      <c r="B919" s="314" t="s">
        <v>800</v>
      </c>
      <c r="C919" s="288">
        <v>14</v>
      </c>
      <c r="D919" s="288"/>
      <c r="E919" s="298"/>
    </row>
    <row r="920" ht="15.75" spans="1:5">
      <c r="A920" s="285">
        <v>2140133</v>
      </c>
      <c r="B920" s="314" t="s">
        <v>801</v>
      </c>
      <c r="C920" s="288"/>
      <c r="D920" s="288"/>
      <c r="E920" s="298"/>
    </row>
    <row r="921" ht="15.75" spans="1:5">
      <c r="A921" s="285">
        <v>2140136</v>
      </c>
      <c r="B921" s="314" t="s">
        <v>802</v>
      </c>
      <c r="C921" s="288">
        <v>131</v>
      </c>
      <c r="D921" s="288"/>
      <c r="E921" s="298"/>
    </row>
    <row r="922" ht="15.75" spans="1:5">
      <c r="A922" s="285">
        <v>2140138</v>
      </c>
      <c r="B922" s="314" t="s">
        <v>803</v>
      </c>
      <c r="C922" s="288"/>
      <c r="D922" s="288"/>
      <c r="E922" s="298"/>
    </row>
    <row r="923" ht="15.75" spans="1:5">
      <c r="A923" s="285">
        <v>2140199</v>
      </c>
      <c r="B923" s="314" t="s">
        <v>804</v>
      </c>
      <c r="C923" s="288">
        <v>834</v>
      </c>
      <c r="D923" s="288"/>
      <c r="E923" s="298"/>
    </row>
    <row r="924" ht="15.75" spans="1:5">
      <c r="A924" s="285">
        <v>21402</v>
      </c>
      <c r="B924" s="312" t="s">
        <v>805</v>
      </c>
      <c r="C924" s="287">
        <f>SUM(C925:C933)</f>
        <v>0</v>
      </c>
      <c r="D924" s="288">
        <f>SUM(D925:D933)</f>
        <v>0</v>
      </c>
      <c r="E924" s="298"/>
    </row>
    <row r="925" ht="15.75" spans="1:5">
      <c r="A925" s="285">
        <v>2140101</v>
      </c>
      <c r="B925" s="314" t="s">
        <v>103</v>
      </c>
      <c r="C925" s="287"/>
      <c r="D925" s="288"/>
      <c r="E925" s="298"/>
    </row>
    <row r="926" ht="15.75" spans="1:5">
      <c r="A926" s="285">
        <v>2140102</v>
      </c>
      <c r="B926" s="314" t="s">
        <v>104</v>
      </c>
      <c r="C926" s="287"/>
      <c r="D926" s="288"/>
      <c r="E926" s="298"/>
    </row>
    <row r="927" ht="15.75" spans="1:5">
      <c r="A927" s="285">
        <v>2140103</v>
      </c>
      <c r="B927" s="314" t="s">
        <v>105</v>
      </c>
      <c r="C927" s="287"/>
      <c r="D927" s="288"/>
      <c r="E927" s="298"/>
    </row>
    <row r="928" ht="15.75" spans="1:5">
      <c r="A928" s="285">
        <v>2140204</v>
      </c>
      <c r="B928" s="314" t="s">
        <v>806</v>
      </c>
      <c r="C928" s="287"/>
      <c r="D928" s="288"/>
      <c r="E928" s="298"/>
    </row>
    <row r="929" ht="15.75" spans="1:5">
      <c r="A929" s="285">
        <v>2140205</v>
      </c>
      <c r="B929" s="314" t="s">
        <v>807</v>
      </c>
      <c r="C929" s="287"/>
      <c r="D929" s="288"/>
      <c r="E929" s="298"/>
    </row>
    <row r="930" ht="15.75" spans="1:5">
      <c r="A930" s="285">
        <v>2140206</v>
      </c>
      <c r="B930" s="314" t="s">
        <v>808</v>
      </c>
      <c r="C930" s="287"/>
      <c r="D930" s="288"/>
      <c r="E930" s="298"/>
    </row>
    <row r="931" ht="15.75" spans="1:5">
      <c r="A931" s="285">
        <v>2140207</v>
      </c>
      <c r="B931" s="314" t="s">
        <v>809</v>
      </c>
      <c r="C931" s="287"/>
      <c r="D931" s="288"/>
      <c r="E931" s="298"/>
    </row>
    <row r="932" ht="15.75" spans="1:5">
      <c r="A932" s="285">
        <v>2140208</v>
      </c>
      <c r="B932" s="314" t="s">
        <v>810</v>
      </c>
      <c r="C932" s="287"/>
      <c r="D932" s="288"/>
      <c r="E932" s="298"/>
    </row>
    <row r="933" ht="15.75" spans="1:5">
      <c r="A933" s="285">
        <v>2140299</v>
      </c>
      <c r="B933" s="314" t="s">
        <v>811</v>
      </c>
      <c r="C933" s="287"/>
      <c r="D933" s="288"/>
      <c r="E933" s="298"/>
    </row>
    <row r="934" ht="15.75" spans="1:5">
      <c r="A934" s="285">
        <v>21403</v>
      </c>
      <c r="B934" s="312" t="s">
        <v>812</v>
      </c>
      <c r="C934" s="287">
        <f>SUM(C935:C943)</f>
        <v>0</v>
      </c>
      <c r="D934" s="288">
        <f>SUM(D935:D943)</f>
        <v>0</v>
      </c>
      <c r="E934" s="298"/>
    </row>
    <row r="935" ht="15.75" spans="1:5">
      <c r="A935" s="285">
        <v>2140101</v>
      </c>
      <c r="B935" s="314" t="s">
        <v>103</v>
      </c>
      <c r="C935" s="287"/>
      <c r="D935" s="288"/>
      <c r="E935" s="298"/>
    </row>
    <row r="936" ht="15.75" spans="1:5">
      <c r="A936" s="285">
        <v>2140102</v>
      </c>
      <c r="B936" s="314" t="s">
        <v>104</v>
      </c>
      <c r="C936" s="287"/>
      <c r="D936" s="288"/>
      <c r="E936" s="298"/>
    </row>
    <row r="937" ht="15.75" spans="1:5">
      <c r="A937" s="285">
        <v>2140103</v>
      </c>
      <c r="B937" s="314" t="s">
        <v>105</v>
      </c>
      <c r="C937" s="287"/>
      <c r="D937" s="288"/>
      <c r="E937" s="298"/>
    </row>
    <row r="938" ht="15.75" spans="1:5">
      <c r="A938" s="285">
        <v>2140304</v>
      </c>
      <c r="B938" s="314" t="s">
        <v>813</v>
      </c>
      <c r="C938" s="287"/>
      <c r="D938" s="288"/>
      <c r="E938" s="298"/>
    </row>
    <row r="939" ht="15.75" spans="1:5">
      <c r="A939" s="285">
        <v>2140305</v>
      </c>
      <c r="B939" s="314" t="s">
        <v>814</v>
      </c>
      <c r="C939" s="287"/>
      <c r="D939" s="288"/>
      <c r="E939" s="298"/>
    </row>
    <row r="940" ht="15.75" spans="1:5">
      <c r="A940" s="285">
        <v>2140306</v>
      </c>
      <c r="B940" s="314" t="s">
        <v>815</v>
      </c>
      <c r="C940" s="287"/>
      <c r="D940" s="288"/>
      <c r="E940" s="298"/>
    </row>
    <row r="941" ht="15.75" spans="1:5">
      <c r="A941" s="285">
        <v>2140307</v>
      </c>
      <c r="B941" s="314" t="s">
        <v>816</v>
      </c>
      <c r="C941" s="287"/>
      <c r="D941" s="288"/>
      <c r="E941" s="298"/>
    </row>
    <row r="942" ht="15.75" spans="1:5">
      <c r="A942" s="285">
        <v>2140308</v>
      </c>
      <c r="B942" s="314" t="s">
        <v>817</v>
      </c>
      <c r="C942" s="287"/>
      <c r="D942" s="288"/>
      <c r="E942" s="298"/>
    </row>
    <row r="943" ht="15.75" spans="1:5">
      <c r="A943" s="285">
        <v>2140399</v>
      </c>
      <c r="B943" s="314" t="s">
        <v>818</v>
      </c>
      <c r="C943" s="287"/>
      <c r="D943" s="288"/>
      <c r="E943" s="298"/>
    </row>
    <row r="944" ht="15.75" spans="1:5">
      <c r="A944" s="313">
        <v>21404</v>
      </c>
      <c r="B944" s="312" t="s">
        <v>819</v>
      </c>
      <c r="C944" s="287">
        <f>SUM(C945:C948)</f>
        <v>0</v>
      </c>
      <c r="D944" s="288">
        <f>SUM(D945:D948)</f>
        <v>0</v>
      </c>
      <c r="E944" s="298"/>
    </row>
    <row r="945" ht="15.75" spans="1:5">
      <c r="A945" s="313">
        <v>2140401</v>
      </c>
      <c r="B945" s="314" t="s">
        <v>820</v>
      </c>
      <c r="C945" s="287"/>
      <c r="D945" s="288"/>
      <c r="E945" s="298"/>
    </row>
    <row r="946" ht="15.75" spans="1:5">
      <c r="A946" s="313">
        <v>2140402</v>
      </c>
      <c r="B946" s="314" t="s">
        <v>821</v>
      </c>
      <c r="C946" s="287"/>
      <c r="D946" s="288"/>
      <c r="E946" s="298"/>
    </row>
    <row r="947" ht="15.75" spans="1:5">
      <c r="A947" s="313">
        <v>2140403</v>
      </c>
      <c r="B947" s="314" t="s">
        <v>822</v>
      </c>
      <c r="C947" s="287"/>
      <c r="D947" s="288"/>
      <c r="E947" s="298"/>
    </row>
    <row r="948" ht="15.75" spans="1:5">
      <c r="A948" s="313">
        <v>2140404</v>
      </c>
      <c r="B948" s="314" t="s">
        <v>823</v>
      </c>
      <c r="C948" s="287"/>
      <c r="D948" s="288"/>
      <c r="E948" s="298"/>
    </row>
    <row r="949" ht="15.75" spans="1:5">
      <c r="A949" s="285">
        <v>21405</v>
      </c>
      <c r="B949" s="312" t="s">
        <v>824</v>
      </c>
      <c r="C949" s="287">
        <f>SUM(C950:C955)</f>
        <v>0</v>
      </c>
      <c r="D949" s="288">
        <f>SUM(D950:D955)</f>
        <v>0</v>
      </c>
      <c r="E949" s="298"/>
    </row>
    <row r="950" ht="15.75" spans="1:5">
      <c r="A950" s="285">
        <v>2010101</v>
      </c>
      <c r="B950" s="314" t="s">
        <v>103</v>
      </c>
      <c r="C950" s="287"/>
      <c r="D950" s="288"/>
      <c r="E950" s="298"/>
    </row>
    <row r="951" ht="15.75" spans="1:5">
      <c r="A951" s="285">
        <v>2010102</v>
      </c>
      <c r="B951" s="314" t="s">
        <v>104</v>
      </c>
      <c r="C951" s="287"/>
      <c r="D951" s="288"/>
      <c r="E951" s="298"/>
    </row>
    <row r="952" ht="15.75" spans="1:5">
      <c r="A952" s="285">
        <v>2010103</v>
      </c>
      <c r="B952" s="314" t="s">
        <v>105</v>
      </c>
      <c r="C952" s="287"/>
      <c r="D952" s="288"/>
      <c r="E952" s="298"/>
    </row>
    <row r="953" ht="15.75" spans="1:5">
      <c r="A953" s="285">
        <v>2140208</v>
      </c>
      <c r="B953" s="314" t="s">
        <v>810</v>
      </c>
      <c r="C953" s="287"/>
      <c r="D953" s="288"/>
      <c r="E953" s="298"/>
    </row>
    <row r="954" ht="15.75" spans="1:5">
      <c r="A954" s="285">
        <v>2140505</v>
      </c>
      <c r="B954" s="314" t="s">
        <v>825</v>
      </c>
      <c r="C954" s="287"/>
      <c r="D954" s="288"/>
      <c r="E954" s="298"/>
    </row>
    <row r="955" ht="15.75" spans="1:5">
      <c r="A955" s="285">
        <v>2140599</v>
      </c>
      <c r="B955" s="314" t="s">
        <v>826</v>
      </c>
      <c r="C955" s="287"/>
      <c r="D955" s="288"/>
      <c r="E955" s="298"/>
    </row>
    <row r="956" ht="15.75" spans="1:5">
      <c r="A956" s="285">
        <v>21406</v>
      </c>
      <c r="B956" s="312" t="s">
        <v>827</v>
      </c>
      <c r="C956" s="287">
        <f>SUM(C957:C960)</f>
        <v>686</v>
      </c>
      <c r="D956" s="288">
        <f>SUM(D957:D960)</f>
        <v>0</v>
      </c>
      <c r="E956" s="298"/>
    </row>
    <row r="957" ht="15.75" spans="1:5">
      <c r="A957" s="285">
        <v>2140601</v>
      </c>
      <c r="B957" s="314" t="s">
        <v>828</v>
      </c>
      <c r="C957" s="288">
        <v>283</v>
      </c>
      <c r="D957" s="288"/>
      <c r="E957" s="298"/>
    </row>
    <row r="958" ht="15.75" spans="1:5">
      <c r="A958" s="285">
        <v>2140602</v>
      </c>
      <c r="B958" s="314" t="s">
        <v>829</v>
      </c>
      <c r="C958" s="288">
        <v>403</v>
      </c>
      <c r="D958" s="288"/>
      <c r="E958" s="298"/>
    </row>
    <row r="959" ht="15.75" spans="1:5">
      <c r="A959" s="285">
        <v>2140603</v>
      </c>
      <c r="B959" s="314" t="s">
        <v>830</v>
      </c>
      <c r="C959" s="288"/>
      <c r="D959" s="288"/>
      <c r="E959" s="298"/>
    </row>
    <row r="960" ht="15.75" spans="1:5">
      <c r="A960" s="285">
        <v>2140699</v>
      </c>
      <c r="B960" s="314" t="s">
        <v>831</v>
      </c>
      <c r="C960" s="288"/>
      <c r="D960" s="288"/>
      <c r="E960" s="298"/>
    </row>
    <row r="961" ht="15.75" spans="1:5">
      <c r="A961" s="285">
        <v>21499</v>
      </c>
      <c r="B961" s="312" t="s">
        <v>832</v>
      </c>
      <c r="C961" s="287">
        <f>SUM(C962:C963)</f>
        <v>151</v>
      </c>
      <c r="D961" s="288">
        <f>SUM(D962:D963)</f>
        <v>8145</v>
      </c>
      <c r="E961" s="298"/>
    </row>
    <row r="962" ht="15.75" spans="1:5">
      <c r="A962" s="285">
        <v>2149901</v>
      </c>
      <c r="B962" s="314" t="s">
        <v>833</v>
      </c>
      <c r="C962" s="288">
        <v>33</v>
      </c>
      <c r="D962" s="288"/>
      <c r="E962" s="298"/>
    </row>
    <row r="963" ht="15.75" spans="1:5">
      <c r="A963" s="285">
        <v>2149999</v>
      </c>
      <c r="B963" s="314" t="s">
        <v>834</v>
      </c>
      <c r="C963" s="288">
        <v>118</v>
      </c>
      <c r="D963" s="288">
        <v>8145</v>
      </c>
      <c r="E963" s="298"/>
    </row>
    <row r="964" s="271" customFormat="1" ht="15.75" spans="1:7">
      <c r="A964" s="281">
        <v>215</v>
      </c>
      <c r="B964" s="312" t="s">
        <v>835</v>
      </c>
      <c r="C964" s="283">
        <f>SUM(C965,C975,C991,C996,C1007,C1014,C1022)</f>
        <v>1293</v>
      </c>
      <c r="D964" s="284">
        <f>SUM(D965,D975,D991,D996,D1007,D1014,D1022)</f>
        <v>4</v>
      </c>
      <c r="E964" s="296"/>
      <c r="F964" s="297"/>
      <c r="G964" s="297"/>
    </row>
    <row r="965" ht="15.75" spans="1:5">
      <c r="A965" s="285">
        <v>21501</v>
      </c>
      <c r="B965" s="312" t="s">
        <v>836</v>
      </c>
      <c r="C965" s="287">
        <f>SUM(C966:C974)</f>
        <v>0</v>
      </c>
      <c r="D965" s="288">
        <f>SUM(D966:D974)</f>
        <v>0</v>
      </c>
      <c r="E965" s="298"/>
    </row>
    <row r="966" ht="15.75" spans="1:5">
      <c r="A966" s="285">
        <v>2010101</v>
      </c>
      <c r="B966" s="314" t="s">
        <v>103</v>
      </c>
      <c r="C966" s="287"/>
      <c r="D966" s="288"/>
      <c r="E966" s="298"/>
    </row>
    <row r="967" ht="15.75" spans="1:5">
      <c r="A967" s="285">
        <v>2010102</v>
      </c>
      <c r="B967" s="314" t="s">
        <v>104</v>
      </c>
      <c r="C967" s="287"/>
      <c r="D967" s="288"/>
      <c r="E967" s="298"/>
    </row>
    <row r="968" ht="15.75" spans="1:5">
      <c r="A968" s="285">
        <v>2010103</v>
      </c>
      <c r="B968" s="314" t="s">
        <v>105</v>
      </c>
      <c r="C968" s="287"/>
      <c r="D968" s="288"/>
      <c r="E968" s="298"/>
    </row>
    <row r="969" ht="15.75" spans="1:5">
      <c r="A969" s="285">
        <v>2150104</v>
      </c>
      <c r="B969" s="314" t="s">
        <v>837</v>
      </c>
      <c r="C969" s="287"/>
      <c r="D969" s="288"/>
      <c r="E969" s="298"/>
    </row>
    <row r="970" ht="15.75" spans="1:5">
      <c r="A970" s="285">
        <v>2150105</v>
      </c>
      <c r="B970" s="314" t="s">
        <v>838</v>
      </c>
      <c r="C970" s="287"/>
      <c r="D970" s="288"/>
      <c r="E970" s="298"/>
    </row>
    <row r="971" ht="15.75" spans="1:5">
      <c r="A971" s="285">
        <v>2150106</v>
      </c>
      <c r="B971" s="314" t="s">
        <v>839</v>
      </c>
      <c r="C971" s="287"/>
      <c r="D971" s="288"/>
      <c r="E971" s="298"/>
    </row>
    <row r="972" ht="15.75" spans="1:5">
      <c r="A972" s="285">
        <v>2150107</v>
      </c>
      <c r="B972" s="314" t="s">
        <v>840</v>
      </c>
      <c r="C972" s="287"/>
      <c r="D972" s="288"/>
      <c r="E972" s="298"/>
    </row>
    <row r="973" ht="15.75" spans="1:5">
      <c r="A973" s="285">
        <v>2150108</v>
      </c>
      <c r="B973" s="314" t="s">
        <v>841</v>
      </c>
      <c r="C973" s="287"/>
      <c r="D973" s="288"/>
      <c r="E973" s="298"/>
    </row>
    <row r="974" ht="15.75" spans="1:5">
      <c r="A974" s="285">
        <v>2150199</v>
      </c>
      <c r="B974" s="314" t="s">
        <v>842</v>
      </c>
      <c r="C974" s="287"/>
      <c r="D974" s="288"/>
      <c r="E974" s="298"/>
    </row>
    <row r="975" ht="15.75" spans="1:5">
      <c r="A975" s="285">
        <v>21502</v>
      </c>
      <c r="B975" s="312" t="s">
        <v>843</v>
      </c>
      <c r="C975" s="287">
        <f>SUM(C976:C990)</f>
        <v>40</v>
      </c>
      <c r="D975" s="288">
        <f>SUM(D976:D990)</f>
        <v>0</v>
      </c>
      <c r="E975" s="298"/>
    </row>
    <row r="976" ht="15.75" spans="1:5">
      <c r="A976" s="285">
        <v>2010101</v>
      </c>
      <c r="B976" s="314" t="s">
        <v>103</v>
      </c>
      <c r="C976" s="287"/>
      <c r="D976" s="288"/>
      <c r="E976" s="298"/>
    </row>
    <row r="977" ht="15.75" spans="1:5">
      <c r="A977" s="285">
        <v>2010102</v>
      </c>
      <c r="B977" s="314" t="s">
        <v>104</v>
      </c>
      <c r="C977" s="287"/>
      <c r="D977" s="288"/>
      <c r="E977" s="298"/>
    </row>
    <row r="978" ht="15.75" spans="1:5">
      <c r="A978" s="285">
        <v>2010103</v>
      </c>
      <c r="B978" s="314" t="s">
        <v>105</v>
      </c>
      <c r="C978" s="287"/>
      <c r="D978" s="288"/>
      <c r="E978" s="298"/>
    </row>
    <row r="979" ht="15.75" spans="1:5">
      <c r="A979" s="285">
        <v>2150504</v>
      </c>
      <c r="B979" s="314" t="s">
        <v>844</v>
      </c>
      <c r="C979" s="287"/>
      <c r="D979" s="288"/>
      <c r="E979" s="298"/>
    </row>
    <row r="980" ht="15.75" spans="1:5">
      <c r="A980" s="285">
        <v>2150505</v>
      </c>
      <c r="B980" s="314" t="s">
        <v>845</v>
      </c>
      <c r="C980" s="287"/>
      <c r="D980" s="288"/>
      <c r="E980" s="298"/>
    </row>
    <row r="981" ht="15.75" spans="1:5">
      <c r="A981" s="285">
        <v>2150506</v>
      </c>
      <c r="B981" s="314" t="s">
        <v>846</v>
      </c>
      <c r="C981" s="287"/>
      <c r="D981" s="288"/>
      <c r="E981" s="298"/>
    </row>
    <row r="982" ht="15.75" spans="1:5">
      <c r="A982" s="285">
        <v>2150507</v>
      </c>
      <c r="B982" s="314" t="s">
        <v>847</v>
      </c>
      <c r="C982" s="287"/>
      <c r="D982" s="288"/>
      <c r="E982" s="298"/>
    </row>
    <row r="983" ht="15.75" spans="1:5">
      <c r="A983" s="285">
        <v>2150508</v>
      </c>
      <c r="B983" s="314" t="s">
        <v>848</v>
      </c>
      <c r="C983" s="287"/>
      <c r="D983" s="288"/>
      <c r="E983" s="298"/>
    </row>
    <row r="984" ht="15.75" spans="1:5">
      <c r="A984" s="285">
        <v>2150509</v>
      </c>
      <c r="B984" s="314" t="s">
        <v>849</v>
      </c>
      <c r="C984" s="287"/>
      <c r="D984" s="288"/>
      <c r="E984" s="298"/>
    </row>
    <row r="985" ht="15.75" spans="1:5">
      <c r="A985" s="285">
        <v>2150510</v>
      </c>
      <c r="B985" s="314" t="s">
        <v>850</v>
      </c>
      <c r="C985" s="287"/>
      <c r="D985" s="288"/>
      <c r="E985" s="298"/>
    </row>
    <row r="986" ht="15.75" spans="1:5">
      <c r="A986" s="285">
        <v>2150512</v>
      </c>
      <c r="B986" s="314" t="s">
        <v>851</v>
      </c>
      <c r="C986" s="287"/>
      <c r="D986" s="288"/>
      <c r="E986" s="298"/>
    </row>
    <row r="987" ht="15.75" spans="1:5">
      <c r="A987" s="285">
        <v>2150513</v>
      </c>
      <c r="B987" s="314" t="s">
        <v>852</v>
      </c>
      <c r="C987" s="287"/>
      <c r="D987" s="288"/>
      <c r="E987" s="298"/>
    </row>
    <row r="988" ht="15.75" spans="1:5">
      <c r="A988" s="285">
        <v>2150514</v>
      </c>
      <c r="B988" s="314" t="s">
        <v>853</v>
      </c>
      <c r="C988" s="287"/>
      <c r="D988" s="288"/>
      <c r="E988" s="298"/>
    </row>
    <row r="989" ht="15.75" spans="1:5">
      <c r="A989" s="285">
        <v>2150515</v>
      </c>
      <c r="B989" s="314" t="s">
        <v>854</v>
      </c>
      <c r="C989" s="287"/>
      <c r="D989" s="288"/>
      <c r="E989" s="298"/>
    </row>
    <row r="990" ht="15.75" spans="1:5">
      <c r="A990" s="285">
        <v>2150599</v>
      </c>
      <c r="B990" s="314" t="s">
        <v>855</v>
      </c>
      <c r="C990" s="287">
        <v>40</v>
      </c>
      <c r="D990" s="288"/>
      <c r="E990" s="298"/>
    </row>
    <row r="991" ht="15.75" spans="1:5">
      <c r="A991" s="285">
        <v>21503</v>
      </c>
      <c r="B991" s="312" t="s">
        <v>856</v>
      </c>
      <c r="C991" s="287">
        <f>SUM(C992:C995)</f>
        <v>0</v>
      </c>
      <c r="D991" s="288">
        <f>SUM(D992:D995)</f>
        <v>0</v>
      </c>
      <c r="E991" s="298"/>
    </row>
    <row r="992" ht="15.75" spans="1:5">
      <c r="A992" s="285">
        <v>2010101</v>
      </c>
      <c r="B992" s="314" t="s">
        <v>103</v>
      </c>
      <c r="C992" s="287"/>
      <c r="D992" s="288"/>
      <c r="E992" s="298"/>
    </row>
    <row r="993" ht="15.75" spans="1:5">
      <c r="A993" s="285">
        <v>2010102</v>
      </c>
      <c r="B993" s="314" t="s">
        <v>104</v>
      </c>
      <c r="C993" s="287"/>
      <c r="D993" s="288"/>
      <c r="E993" s="298"/>
    </row>
    <row r="994" ht="15.75" spans="1:5">
      <c r="A994" s="285">
        <v>2010103</v>
      </c>
      <c r="B994" s="314" t="s">
        <v>105</v>
      </c>
      <c r="C994" s="287"/>
      <c r="D994" s="288"/>
      <c r="E994" s="298"/>
    </row>
    <row r="995" ht="15.75" spans="1:5">
      <c r="A995" s="285">
        <v>2150399</v>
      </c>
      <c r="B995" s="314" t="s">
        <v>857</v>
      </c>
      <c r="C995" s="287"/>
      <c r="D995" s="288"/>
      <c r="E995" s="298"/>
    </row>
    <row r="996" ht="15.75" spans="1:5">
      <c r="A996" s="285">
        <v>21505</v>
      </c>
      <c r="B996" s="312" t="s">
        <v>858</v>
      </c>
      <c r="C996" s="287">
        <f>SUM(C997:C1006)</f>
        <v>572</v>
      </c>
      <c r="D996" s="288">
        <f>SUM(D997:D1006)</f>
        <v>0</v>
      </c>
      <c r="E996" s="298"/>
    </row>
    <row r="997" ht="15.75" spans="1:5">
      <c r="A997" s="285">
        <v>2010101</v>
      </c>
      <c r="B997" s="314" t="s">
        <v>103</v>
      </c>
      <c r="C997" s="287">
        <v>233</v>
      </c>
      <c r="D997" s="288"/>
      <c r="E997" s="298"/>
    </row>
    <row r="998" ht="15.75" spans="1:5">
      <c r="A998" s="285">
        <v>2010102</v>
      </c>
      <c r="B998" s="314" t="s">
        <v>104</v>
      </c>
      <c r="C998" s="287">
        <v>16</v>
      </c>
      <c r="D998" s="288"/>
      <c r="E998" s="298"/>
    </row>
    <row r="999" ht="15.75" spans="1:5">
      <c r="A999" s="285">
        <v>2010103</v>
      </c>
      <c r="B999" s="314" t="s">
        <v>105</v>
      </c>
      <c r="C999" s="287"/>
      <c r="D999" s="288"/>
      <c r="E999" s="298"/>
    </row>
    <row r="1000" ht="15.75" spans="1:5">
      <c r="A1000" s="285">
        <v>2150505</v>
      </c>
      <c r="B1000" s="314" t="s">
        <v>859</v>
      </c>
      <c r="C1000" s="287"/>
      <c r="D1000" s="288"/>
      <c r="E1000" s="298"/>
    </row>
    <row r="1001" ht="15.75" spans="1:5">
      <c r="A1001" s="285">
        <v>2150507</v>
      </c>
      <c r="B1001" s="314" t="s">
        <v>860</v>
      </c>
      <c r="C1001" s="287"/>
      <c r="D1001" s="288"/>
      <c r="E1001" s="298"/>
    </row>
    <row r="1002" ht="15.75" spans="1:5">
      <c r="A1002" s="285">
        <v>2150508</v>
      </c>
      <c r="B1002" s="314" t="s">
        <v>861</v>
      </c>
      <c r="C1002" s="287"/>
      <c r="D1002" s="288"/>
      <c r="E1002" s="298"/>
    </row>
    <row r="1003" ht="15.75" spans="1:5">
      <c r="A1003" s="285">
        <v>2150516</v>
      </c>
      <c r="B1003" s="314" t="s">
        <v>862</v>
      </c>
      <c r="C1003" s="287"/>
      <c r="D1003" s="288"/>
      <c r="E1003" s="298"/>
    </row>
    <row r="1004" ht="15.75" spans="1:5">
      <c r="A1004" s="285">
        <v>2150517</v>
      </c>
      <c r="B1004" s="314" t="s">
        <v>863</v>
      </c>
      <c r="C1004" s="287">
        <v>150</v>
      </c>
      <c r="D1004" s="288"/>
      <c r="E1004" s="298"/>
    </row>
    <row r="1005" ht="15.75" spans="1:5">
      <c r="A1005" s="285">
        <v>2010150</v>
      </c>
      <c r="B1005" s="314" t="s">
        <v>112</v>
      </c>
      <c r="C1005" s="287"/>
      <c r="D1005" s="288"/>
      <c r="E1005" s="298"/>
    </row>
    <row r="1006" ht="15.75" spans="1:5">
      <c r="A1006" s="285">
        <v>2150599</v>
      </c>
      <c r="B1006" s="314" t="s">
        <v>864</v>
      </c>
      <c r="C1006" s="287">
        <v>173</v>
      </c>
      <c r="D1006" s="288"/>
      <c r="E1006" s="298"/>
    </row>
    <row r="1007" ht="15.75" spans="1:5">
      <c r="A1007" s="285">
        <v>21507</v>
      </c>
      <c r="B1007" s="312" t="s">
        <v>865</v>
      </c>
      <c r="C1007" s="287">
        <f>SUM(C1008:C1013)</f>
        <v>0</v>
      </c>
      <c r="D1007" s="288">
        <f>SUM(D1008:D1013)</f>
        <v>0</v>
      </c>
      <c r="E1007" s="298"/>
    </row>
    <row r="1008" ht="15.75" spans="1:5">
      <c r="A1008" s="285">
        <v>2010101</v>
      </c>
      <c r="B1008" s="314" t="s">
        <v>103</v>
      </c>
      <c r="C1008" s="287"/>
      <c r="D1008" s="288"/>
      <c r="E1008" s="298"/>
    </row>
    <row r="1009" ht="15.75" spans="1:5">
      <c r="A1009" s="285">
        <v>2010102</v>
      </c>
      <c r="B1009" s="314" t="s">
        <v>104</v>
      </c>
      <c r="C1009" s="287"/>
      <c r="D1009" s="288"/>
      <c r="E1009" s="298"/>
    </row>
    <row r="1010" ht="15.75" spans="1:5">
      <c r="A1010" s="285">
        <v>2010103</v>
      </c>
      <c r="B1010" s="314" t="s">
        <v>105</v>
      </c>
      <c r="C1010" s="287"/>
      <c r="D1010" s="288"/>
      <c r="E1010" s="298"/>
    </row>
    <row r="1011" ht="15.75" spans="1:5">
      <c r="A1011" s="285">
        <v>2150704</v>
      </c>
      <c r="B1011" s="314" t="s">
        <v>866</v>
      </c>
      <c r="C1011" s="287"/>
      <c r="D1011" s="288"/>
      <c r="E1011" s="298"/>
    </row>
    <row r="1012" ht="15.75" spans="1:5">
      <c r="A1012" s="285">
        <v>2150705</v>
      </c>
      <c r="B1012" s="314" t="s">
        <v>867</v>
      </c>
      <c r="C1012" s="287"/>
      <c r="D1012" s="288"/>
      <c r="E1012" s="298"/>
    </row>
    <row r="1013" ht="15.75" spans="1:5">
      <c r="A1013" s="285">
        <v>2150799</v>
      </c>
      <c r="B1013" s="314" t="s">
        <v>868</v>
      </c>
      <c r="C1013" s="287"/>
      <c r="D1013" s="288"/>
      <c r="E1013" s="298"/>
    </row>
    <row r="1014" ht="15.75" spans="1:5">
      <c r="A1014" s="285">
        <v>21508</v>
      </c>
      <c r="B1014" s="312" t="s">
        <v>869</v>
      </c>
      <c r="C1014" s="287">
        <f>SUM(C1015:C1021)</f>
        <v>677</v>
      </c>
      <c r="D1014" s="288">
        <f>SUM(D1015:D1021)</f>
        <v>0</v>
      </c>
      <c r="E1014" s="298"/>
    </row>
    <row r="1015" ht="15.75" spans="1:5">
      <c r="A1015" s="285">
        <v>2010101</v>
      </c>
      <c r="B1015" s="314" t="s">
        <v>103</v>
      </c>
      <c r="C1015" s="287"/>
      <c r="D1015" s="288"/>
      <c r="E1015" s="298"/>
    </row>
    <row r="1016" ht="15.75" spans="1:5">
      <c r="A1016" s="285">
        <v>2010102</v>
      </c>
      <c r="B1016" s="314" t="s">
        <v>104</v>
      </c>
      <c r="C1016" s="287"/>
      <c r="D1016" s="288"/>
      <c r="E1016" s="298"/>
    </row>
    <row r="1017" ht="15.75" spans="1:5">
      <c r="A1017" s="285">
        <v>2010103</v>
      </c>
      <c r="B1017" s="314" t="s">
        <v>105</v>
      </c>
      <c r="C1017" s="287"/>
      <c r="D1017" s="288"/>
      <c r="E1017" s="298"/>
    </row>
    <row r="1018" ht="15.75" spans="1:5">
      <c r="A1018" s="285">
        <v>2150804</v>
      </c>
      <c r="B1018" s="314" t="s">
        <v>870</v>
      </c>
      <c r="C1018" s="287"/>
      <c r="D1018" s="288"/>
      <c r="E1018" s="298"/>
    </row>
    <row r="1019" ht="15.75" spans="1:5">
      <c r="A1019" s="285">
        <v>2150805</v>
      </c>
      <c r="B1019" s="314" t="s">
        <v>871</v>
      </c>
      <c r="C1019" s="287"/>
      <c r="D1019" s="288"/>
      <c r="E1019" s="298"/>
    </row>
    <row r="1020" ht="15.75" spans="1:5">
      <c r="A1020" s="285">
        <v>2150806</v>
      </c>
      <c r="B1020" s="314" t="s">
        <v>872</v>
      </c>
      <c r="C1020" s="287"/>
      <c r="D1020" s="288"/>
      <c r="E1020" s="298"/>
    </row>
    <row r="1021" ht="15.75" spans="1:5">
      <c r="A1021" s="285">
        <v>2150899</v>
      </c>
      <c r="B1021" s="314" t="s">
        <v>873</v>
      </c>
      <c r="C1021" s="287">
        <v>677</v>
      </c>
      <c r="D1021" s="288"/>
      <c r="E1021" s="298"/>
    </row>
    <row r="1022" ht="15.75" spans="1:5">
      <c r="A1022" s="285">
        <v>21599</v>
      </c>
      <c r="B1022" s="312" t="s">
        <v>874</v>
      </c>
      <c r="C1022" s="287">
        <f>SUM(C1023:C1027)</f>
        <v>4</v>
      </c>
      <c r="D1022" s="288">
        <f>SUM(D1023:D1027)</f>
        <v>4</v>
      </c>
      <c r="E1022" s="298"/>
    </row>
    <row r="1023" ht="15.75" spans="1:5">
      <c r="A1023" s="285">
        <v>2159901</v>
      </c>
      <c r="B1023" s="314" t="s">
        <v>875</v>
      </c>
      <c r="C1023" s="287"/>
      <c r="D1023" s="288"/>
      <c r="E1023" s="298"/>
    </row>
    <row r="1024" ht="15.75" spans="1:5">
      <c r="A1024" s="285">
        <v>2159904</v>
      </c>
      <c r="B1024" s="314" t="s">
        <v>876</v>
      </c>
      <c r="C1024" s="287"/>
      <c r="D1024" s="288"/>
      <c r="E1024" s="298"/>
    </row>
    <row r="1025" ht="15.75" spans="1:5">
      <c r="A1025" s="285">
        <v>2159905</v>
      </c>
      <c r="B1025" s="314" t="s">
        <v>877</v>
      </c>
      <c r="C1025" s="287"/>
      <c r="D1025" s="288"/>
      <c r="E1025" s="298"/>
    </row>
    <row r="1026" ht="15.75" spans="1:5">
      <c r="A1026" s="285">
        <v>2159906</v>
      </c>
      <c r="B1026" s="314" t="s">
        <v>878</v>
      </c>
      <c r="C1026" s="287"/>
      <c r="D1026" s="288"/>
      <c r="E1026" s="298"/>
    </row>
    <row r="1027" ht="15.75" spans="1:5">
      <c r="A1027" s="285">
        <v>2159999</v>
      </c>
      <c r="B1027" s="314" t="s">
        <v>879</v>
      </c>
      <c r="C1027" s="287">
        <v>4</v>
      </c>
      <c r="D1027" s="288">
        <v>4</v>
      </c>
      <c r="E1027" s="298"/>
    </row>
    <row r="1028" s="271" customFormat="1" ht="15.75" spans="1:7">
      <c r="A1028" s="281">
        <v>216</v>
      </c>
      <c r="B1028" s="312" t="s">
        <v>880</v>
      </c>
      <c r="C1028" s="283">
        <f>SUM(C1029,C1039,C1045)</f>
        <v>577</v>
      </c>
      <c r="D1028" s="284">
        <f>SUM(D1029,D1039,D1045)</f>
        <v>587</v>
      </c>
      <c r="E1028" s="296"/>
      <c r="F1028" s="297"/>
      <c r="G1028" s="297"/>
    </row>
    <row r="1029" ht="15.75" spans="1:5">
      <c r="A1029" s="285">
        <v>21602</v>
      </c>
      <c r="B1029" s="312" t="s">
        <v>881</v>
      </c>
      <c r="C1029" s="287">
        <f>SUM(C1030:C1038)</f>
        <v>574</v>
      </c>
      <c r="D1029" s="288">
        <f>SUM(D1030:D1038)</f>
        <v>587</v>
      </c>
      <c r="E1029" s="298"/>
    </row>
    <row r="1030" ht="15.75" spans="1:5">
      <c r="A1030" s="285">
        <v>2010101</v>
      </c>
      <c r="B1030" s="314" t="s">
        <v>103</v>
      </c>
      <c r="C1030" s="288">
        <v>79</v>
      </c>
      <c r="D1030" s="288">
        <v>120</v>
      </c>
      <c r="E1030" s="298"/>
    </row>
    <row r="1031" ht="15.75" spans="1:5">
      <c r="A1031" s="285">
        <v>2010102</v>
      </c>
      <c r="B1031" s="314" t="s">
        <v>104</v>
      </c>
      <c r="C1031" s="288"/>
      <c r="D1031" s="288"/>
      <c r="E1031" s="298"/>
    </row>
    <row r="1032" ht="15.75" spans="1:5">
      <c r="A1032" s="285">
        <v>2010103</v>
      </c>
      <c r="B1032" s="314" t="s">
        <v>105</v>
      </c>
      <c r="C1032" s="288"/>
      <c r="D1032" s="288"/>
      <c r="E1032" s="298"/>
    </row>
    <row r="1033" ht="15.75" spans="1:5">
      <c r="A1033" s="285">
        <v>2160216</v>
      </c>
      <c r="B1033" s="314" t="s">
        <v>882</v>
      </c>
      <c r="C1033" s="288"/>
      <c r="D1033" s="288"/>
      <c r="E1033" s="298"/>
    </row>
    <row r="1034" ht="15.75" spans="1:5">
      <c r="A1034" s="285">
        <v>2160217</v>
      </c>
      <c r="B1034" s="314" t="s">
        <v>883</v>
      </c>
      <c r="C1034" s="288"/>
      <c r="D1034" s="288"/>
      <c r="E1034" s="298"/>
    </row>
    <row r="1035" ht="15.75" spans="1:5">
      <c r="A1035" s="285">
        <v>2160218</v>
      </c>
      <c r="B1035" s="314" t="s">
        <v>884</v>
      </c>
      <c r="C1035" s="288"/>
      <c r="D1035" s="288"/>
      <c r="E1035" s="298"/>
    </row>
    <row r="1036" ht="15.75" spans="1:5">
      <c r="A1036" s="285">
        <v>2160219</v>
      </c>
      <c r="B1036" s="314" t="s">
        <v>885</v>
      </c>
      <c r="C1036" s="288">
        <v>8</v>
      </c>
      <c r="D1036" s="288"/>
      <c r="E1036" s="298"/>
    </row>
    <row r="1037" ht="15.75" spans="1:5">
      <c r="A1037" s="285">
        <v>2010150</v>
      </c>
      <c r="B1037" s="314" t="s">
        <v>112</v>
      </c>
      <c r="C1037" s="288"/>
      <c r="D1037" s="288"/>
      <c r="E1037" s="298"/>
    </row>
    <row r="1038" ht="15.75" spans="1:5">
      <c r="A1038" s="285">
        <v>2160299</v>
      </c>
      <c r="B1038" s="314" t="s">
        <v>886</v>
      </c>
      <c r="C1038" s="288">
        <v>487</v>
      </c>
      <c r="D1038" s="288">
        <v>467</v>
      </c>
      <c r="E1038" s="298"/>
    </row>
    <row r="1039" ht="15.75" spans="1:5">
      <c r="A1039" s="285">
        <v>21606</v>
      </c>
      <c r="B1039" s="312" t="s">
        <v>887</v>
      </c>
      <c r="C1039" s="287">
        <f>SUM(C1040:C1044)</f>
        <v>0</v>
      </c>
      <c r="D1039" s="288">
        <f>SUM(D1040:D1044)</f>
        <v>0</v>
      </c>
      <c r="E1039" s="298"/>
    </row>
    <row r="1040" ht="15.75" spans="1:5">
      <c r="A1040" s="285">
        <v>2010101</v>
      </c>
      <c r="B1040" s="314" t="s">
        <v>103</v>
      </c>
      <c r="C1040" s="287"/>
      <c r="D1040" s="288"/>
      <c r="E1040" s="298"/>
    </row>
    <row r="1041" ht="15.75" spans="1:5">
      <c r="A1041" s="285">
        <v>2010102</v>
      </c>
      <c r="B1041" s="314" t="s">
        <v>104</v>
      </c>
      <c r="C1041" s="287"/>
      <c r="D1041" s="288"/>
      <c r="E1041" s="298"/>
    </row>
    <row r="1042" ht="15.75" spans="1:5">
      <c r="A1042" s="285">
        <v>2010103</v>
      </c>
      <c r="B1042" s="314" t="s">
        <v>105</v>
      </c>
      <c r="C1042" s="287"/>
      <c r="D1042" s="288"/>
      <c r="E1042" s="298"/>
    </row>
    <row r="1043" ht="15.75" spans="1:5">
      <c r="A1043" s="285">
        <v>2160607</v>
      </c>
      <c r="B1043" s="314" t="s">
        <v>888</v>
      </c>
      <c r="C1043" s="287"/>
      <c r="D1043" s="288"/>
      <c r="E1043" s="298"/>
    </row>
    <row r="1044" ht="15.75" spans="1:5">
      <c r="A1044" s="285">
        <v>2160699</v>
      </c>
      <c r="B1044" s="314" t="s">
        <v>889</v>
      </c>
      <c r="C1044" s="287"/>
      <c r="D1044" s="288"/>
      <c r="E1044" s="298"/>
    </row>
    <row r="1045" ht="15.75" spans="1:5">
      <c r="A1045" s="285">
        <v>21699</v>
      </c>
      <c r="B1045" s="312" t="s">
        <v>890</v>
      </c>
      <c r="C1045" s="287">
        <f>SUM(C1046:C1047)</f>
        <v>3</v>
      </c>
      <c r="D1045" s="288">
        <f>SUM(D1046:D1047)</f>
        <v>0</v>
      </c>
      <c r="E1045" s="298"/>
    </row>
    <row r="1046" ht="15.75" spans="1:5">
      <c r="A1046" s="285">
        <v>2169901</v>
      </c>
      <c r="B1046" s="314" t="s">
        <v>891</v>
      </c>
      <c r="C1046" s="287"/>
      <c r="D1046" s="288"/>
      <c r="E1046" s="298"/>
    </row>
    <row r="1047" ht="15.75" spans="1:5">
      <c r="A1047" s="285">
        <v>2169999</v>
      </c>
      <c r="B1047" s="314" t="s">
        <v>892</v>
      </c>
      <c r="C1047" s="287">
        <v>3</v>
      </c>
      <c r="D1047" s="288"/>
      <c r="E1047" s="298"/>
    </row>
    <row r="1048" s="271" customFormat="1" ht="15.75" spans="1:7">
      <c r="A1048" s="281">
        <v>217</v>
      </c>
      <c r="B1048" s="312" t="s">
        <v>893</v>
      </c>
      <c r="C1048" s="283">
        <f>SUM(C1049,C1056,C1066,C1072,C1075)</f>
        <v>15</v>
      </c>
      <c r="D1048" s="284">
        <f>SUM(D1049,D1056,D1066,D1072,D1075)</f>
        <v>15</v>
      </c>
      <c r="E1048" s="296"/>
      <c r="F1048" s="297"/>
      <c r="G1048" s="297"/>
    </row>
    <row r="1049" ht="15.75" spans="1:5">
      <c r="A1049" s="285">
        <v>21701</v>
      </c>
      <c r="B1049" s="312" t="s">
        <v>894</v>
      </c>
      <c r="C1049" s="287">
        <f>SUM(C1050:C1055)</f>
        <v>15</v>
      </c>
      <c r="D1049" s="288">
        <f>SUM(D1050:D1055)</f>
        <v>15</v>
      </c>
      <c r="E1049" s="298"/>
    </row>
    <row r="1050" ht="15.75" spans="1:5">
      <c r="A1050" s="285">
        <v>2010101</v>
      </c>
      <c r="B1050" s="314" t="s">
        <v>103</v>
      </c>
      <c r="C1050" s="287">
        <v>15</v>
      </c>
      <c r="D1050" s="288">
        <v>15</v>
      </c>
      <c r="E1050" s="298"/>
    </row>
    <row r="1051" ht="15.75" spans="1:5">
      <c r="A1051" s="285">
        <v>2010102</v>
      </c>
      <c r="B1051" s="314" t="s">
        <v>104</v>
      </c>
      <c r="C1051" s="287"/>
      <c r="D1051" s="288"/>
      <c r="E1051" s="298"/>
    </row>
    <row r="1052" ht="15.75" spans="1:5">
      <c r="A1052" s="285">
        <v>2010103</v>
      </c>
      <c r="B1052" s="314" t="s">
        <v>105</v>
      </c>
      <c r="C1052" s="287"/>
      <c r="D1052" s="288"/>
      <c r="E1052" s="298"/>
    </row>
    <row r="1053" ht="15.75" spans="1:5">
      <c r="A1053" s="285">
        <v>2170104</v>
      </c>
      <c r="B1053" s="314" t="s">
        <v>895</v>
      </c>
      <c r="C1053" s="287"/>
      <c r="D1053" s="288"/>
      <c r="E1053" s="298"/>
    </row>
    <row r="1054" ht="15.75" spans="1:5">
      <c r="A1054" s="285">
        <v>2010150</v>
      </c>
      <c r="B1054" s="314" t="s">
        <v>112</v>
      </c>
      <c r="C1054" s="287"/>
      <c r="D1054" s="288"/>
      <c r="E1054" s="298"/>
    </row>
    <row r="1055" ht="15.75" spans="1:5">
      <c r="A1055" s="285">
        <v>2170199</v>
      </c>
      <c r="B1055" s="314" t="s">
        <v>896</v>
      </c>
      <c r="C1055" s="287"/>
      <c r="D1055" s="288"/>
      <c r="E1055" s="298"/>
    </row>
    <row r="1056" ht="15.75" spans="1:5">
      <c r="A1056" s="285">
        <v>21702</v>
      </c>
      <c r="B1056" s="312" t="s">
        <v>897</v>
      </c>
      <c r="C1056" s="287">
        <f>SUM(C1057:C1065)</f>
        <v>0</v>
      </c>
      <c r="D1056" s="288">
        <f>SUM(D1057:D1065)</f>
        <v>0</v>
      </c>
      <c r="E1056" s="298"/>
    </row>
    <row r="1057" ht="15.75" spans="1:5">
      <c r="A1057" s="285">
        <v>2170201</v>
      </c>
      <c r="B1057" s="314" t="s">
        <v>898</v>
      </c>
      <c r="C1057" s="287"/>
      <c r="D1057" s="288"/>
      <c r="E1057" s="298"/>
    </row>
    <row r="1058" ht="15.75" spans="1:5">
      <c r="A1058" s="285">
        <v>2170202</v>
      </c>
      <c r="B1058" s="314" t="s">
        <v>899</v>
      </c>
      <c r="C1058" s="287"/>
      <c r="D1058" s="288"/>
      <c r="E1058" s="298"/>
    </row>
    <row r="1059" ht="15.75" spans="1:5">
      <c r="A1059" s="285">
        <v>2170203</v>
      </c>
      <c r="B1059" s="314" t="s">
        <v>900</v>
      </c>
      <c r="C1059" s="287"/>
      <c r="D1059" s="288"/>
      <c r="E1059" s="298"/>
    </row>
    <row r="1060" ht="15.75" spans="1:5">
      <c r="A1060" s="285">
        <v>2170204</v>
      </c>
      <c r="B1060" s="314" t="s">
        <v>901</v>
      </c>
      <c r="C1060" s="287"/>
      <c r="D1060" s="288"/>
      <c r="E1060" s="298"/>
    </row>
    <row r="1061" ht="15.75" spans="1:5">
      <c r="A1061" s="285">
        <v>2170205</v>
      </c>
      <c r="B1061" s="314" t="s">
        <v>902</v>
      </c>
      <c r="C1061" s="287"/>
      <c r="D1061" s="288"/>
      <c r="E1061" s="298"/>
    </row>
    <row r="1062" ht="15.75" spans="1:5">
      <c r="A1062" s="285">
        <v>2170206</v>
      </c>
      <c r="B1062" s="314" t="s">
        <v>903</v>
      </c>
      <c r="C1062" s="287"/>
      <c r="D1062" s="288"/>
      <c r="E1062" s="298"/>
    </row>
    <row r="1063" ht="15.75" spans="1:5">
      <c r="A1063" s="285">
        <v>2170207</v>
      </c>
      <c r="B1063" s="314" t="s">
        <v>904</v>
      </c>
      <c r="C1063" s="287"/>
      <c r="D1063" s="288"/>
      <c r="E1063" s="298"/>
    </row>
    <row r="1064" ht="15.75" spans="1:5">
      <c r="A1064" s="285">
        <v>2170208</v>
      </c>
      <c r="B1064" s="314" t="s">
        <v>905</v>
      </c>
      <c r="C1064" s="287"/>
      <c r="D1064" s="288"/>
      <c r="E1064" s="298"/>
    </row>
    <row r="1065" ht="15.75" spans="1:5">
      <c r="A1065" s="285">
        <v>2170299</v>
      </c>
      <c r="B1065" s="314" t="s">
        <v>906</v>
      </c>
      <c r="C1065" s="287"/>
      <c r="D1065" s="288"/>
      <c r="E1065" s="298"/>
    </row>
    <row r="1066" ht="15.75" spans="1:5">
      <c r="A1066" s="285">
        <v>21703</v>
      </c>
      <c r="B1066" s="312" t="s">
        <v>907</v>
      </c>
      <c r="C1066" s="287">
        <f>SUM(C1067:C1071)</f>
        <v>0</v>
      </c>
      <c r="D1066" s="288">
        <f>SUM(D1067:D1071)</f>
        <v>0</v>
      </c>
      <c r="E1066" s="298"/>
    </row>
    <row r="1067" ht="15.75" spans="1:5">
      <c r="A1067" s="285">
        <v>2170301</v>
      </c>
      <c r="B1067" s="314" t="s">
        <v>908</v>
      </c>
      <c r="C1067" s="287"/>
      <c r="D1067" s="288"/>
      <c r="E1067" s="298"/>
    </row>
    <row r="1068" ht="15.75" spans="1:5">
      <c r="A1068" s="285">
        <v>2170302</v>
      </c>
      <c r="B1068" s="273" t="s">
        <v>909</v>
      </c>
      <c r="C1068" s="287"/>
      <c r="D1068" s="288"/>
      <c r="E1068" s="298"/>
    </row>
    <row r="1069" ht="15.75" spans="1:5">
      <c r="A1069" s="285">
        <v>2170303</v>
      </c>
      <c r="B1069" s="314" t="s">
        <v>910</v>
      </c>
      <c r="C1069" s="287"/>
      <c r="D1069" s="288"/>
      <c r="E1069" s="298"/>
    </row>
    <row r="1070" ht="15.75" spans="1:5">
      <c r="A1070" s="285">
        <v>2170304</v>
      </c>
      <c r="B1070" s="314" t="s">
        <v>911</v>
      </c>
      <c r="C1070" s="287"/>
      <c r="D1070" s="288"/>
      <c r="E1070" s="298"/>
    </row>
    <row r="1071" ht="15.75" spans="1:5">
      <c r="A1071" s="285">
        <v>2170399</v>
      </c>
      <c r="B1071" s="314" t="s">
        <v>912</v>
      </c>
      <c r="C1071" s="287"/>
      <c r="D1071" s="288"/>
      <c r="E1071" s="298"/>
    </row>
    <row r="1072" ht="15.75" spans="1:5">
      <c r="A1072" s="285">
        <v>21704</v>
      </c>
      <c r="B1072" s="312" t="s">
        <v>913</v>
      </c>
      <c r="C1072" s="287">
        <f>SUM(C1073:C1074)</f>
        <v>0</v>
      </c>
      <c r="D1072" s="288">
        <f>SUM(D1073:D1074)</f>
        <v>0</v>
      </c>
      <c r="E1072" s="298"/>
    </row>
    <row r="1073" ht="15.75" spans="1:5">
      <c r="A1073" s="285">
        <v>2170401</v>
      </c>
      <c r="B1073" s="314" t="s">
        <v>914</v>
      </c>
      <c r="C1073" s="287"/>
      <c r="D1073" s="288"/>
      <c r="E1073" s="298"/>
    </row>
    <row r="1074" ht="15.75" spans="1:5">
      <c r="A1074" s="285">
        <v>2170499</v>
      </c>
      <c r="B1074" s="314" t="s">
        <v>915</v>
      </c>
      <c r="C1074" s="287"/>
      <c r="D1074" s="288"/>
      <c r="E1074" s="298"/>
    </row>
    <row r="1075" ht="15.75" spans="1:5">
      <c r="A1075" s="285">
        <v>21799</v>
      </c>
      <c r="B1075" s="312" t="s">
        <v>916</v>
      </c>
      <c r="C1075" s="287">
        <f>SUM(C1076,C1077)</f>
        <v>0</v>
      </c>
      <c r="D1075" s="288">
        <v>0</v>
      </c>
      <c r="E1075" s="298"/>
    </row>
    <row r="1076" ht="15.75" spans="1:5">
      <c r="A1076" s="285">
        <v>2179902</v>
      </c>
      <c r="B1076" s="314" t="s">
        <v>917</v>
      </c>
      <c r="C1076" s="287"/>
      <c r="D1076" s="288"/>
      <c r="E1076" s="298"/>
    </row>
    <row r="1077" ht="15.75" spans="1:5">
      <c r="A1077" s="285">
        <v>2179999</v>
      </c>
      <c r="B1077" s="314" t="s">
        <v>918</v>
      </c>
      <c r="C1077" s="287"/>
      <c r="D1077" s="288"/>
      <c r="E1077" s="298"/>
    </row>
    <row r="1078" s="271" customFormat="1" ht="15.75" spans="1:7">
      <c r="A1078" s="281">
        <v>219</v>
      </c>
      <c r="B1078" s="312" t="s">
        <v>919</v>
      </c>
      <c r="C1078" s="315">
        <f>SUM(C1079:C1087)</f>
        <v>0</v>
      </c>
      <c r="D1078" s="284">
        <f>SUM(D1079:D1087)</f>
        <v>0</v>
      </c>
      <c r="E1078" s="296"/>
      <c r="F1078" s="297"/>
      <c r="G1078" s="297"/>
    </row>
    <row r="1079" ht="15.75" spans="1:5">
      <c r="A1079" s="285">
        <v>21901</v>
      </c>
      <c r="B1079" s="314" t="s">
        <v>920</v>
      </c>
      <c r="C1079" s="287"/>
      <c r="D1079" s="288"/>
      <c r="E1079" s="298"/>
    </row>
    <row r="1080" ht="15.75" spans="1:5">
      <c r="A1080" s="285">
        <v>21902</v>
      </c>
      <c r="B1080" s="314" t="s">
        <v>921</v>
      </c>
      <c r="C1080" s="287"/>
      <c r="D1080" s="288"/>
      <c r="E1080" s="298"/>
    </row>
    <row r="1081" ht="15.75" spans="1:5">
      <c r="A1081" s="285">
        <v>21903</v>
      </c>
      <c r="B1081" s="314" t="s">
        <v>922</v>
      </c>
      <c r="C1081" s="287"/>
      <c r="D1081" s="288"/>
      <c r="E1081" s="298"/>
    </row>
    <row r="1082" ht="15.75" spans="1:5">
      <c r="A1082" s="285">
        <v>21904</v>
      </c>
      <c r="B1082" s="314" t="s">
        <v>923</v>
      </c>
      <c r="C1082" s="287"/>
      <c r="D1082" s="288"/>
      <c r="E1082" s="298"/>
    </row>
    <row r="1083" ht="15.75" spans="1:5">
      <c r="A1083" s="285">
        <v>21905</v>
      </c>
      <c r="B1083" s="314" t="s">
        <v>924</v>
      </c>
      <c r="C1083" s="287"/>
      <c r="D1083" s="288"/>
      <c r="E1083" s="298"/>
    </row>
    <row r="1084" ht="15.75" spans="1:5">
      <c r="A1084" s="285">
        <v>21906</v>
      </c>
      <c r="B1084" s="314" t="s">
        <v>925</v>
      </c>
      <c r="C1084" s="287"/>
      <c r="D1084" s="288"/>
      <c r="E1084" s="298"/>
    </row>
    <row r="1085" ht="15.75" spans="1:5">
      <c r="A1085" s="285">
        <v>21907</v>
      </c>
      <c r="B1085" s="314" t="s">
        <v>926</v>
      </c>
      <c r="C1085" s="287"/>
      <c r="D1085" s="288"/>
      <c r="E1085" s="298"/>
    </row>
    <row r="1086" ht="15.75" spans="1:5">
      <c r="A1086" s="285">
        <v>21908</v>
      </c>
      <c r="B1086" s="314" t="s">
        <v>927</v>
      </c>
      <c r="C1086" s="287"/>
      <c r="D1086" s="288"/>
      <c r="E1086" s="298"/>
    </row>
    <row r="1087" ht="15.75" spans="1:5">
      <c r="A1087" s="285">
        <v>21999</v>
      </c>
      <c r="B1087" s="314" t="s">
        <v>92</v>
      </c>
      <c r="C1087" s="287"/>
      <c r="D1087" s="288"/>
      <c r="E1087" s="298"/>
    </row>
    <row r="1088" s="271" customFormat="1" ht="15.75" spans="1:7">
      <c r="A1088" s="281">
        <v>220</v>
      </c>
      <c r="B1088" s="312" t="s">
        <v>928</v>
      </c>
      <c r="C1088" s="283">
        <f>SUM(C1089,C1116,C1131)</f>
        <v>1975</v>
      </c>
      <c r="D1088" s="284">
        <f>SUM(D1089,D1116,D1131)</f>
        <v>5081</v>
      </c>
      <c r="E1088" s="296"/>
      <c r="F1088" s="297"/>
      <c r="G1088" s="297"/>
    </row>
    <row r="1089" ht="15.75" spans="1:5">
      <c r="A1089" s="285">
        <v>22001</v>
      </c>
      <c r="B1089" s="312" t="s">
        <v>929</v>
      </c>
      <c r="C1089" s="287">
        <f>SUM(C1090:C1115)</f>
        <v>1872</v>
      </c>
      <c r="D1089" s="288">
        <f>SUM(D1090:D1115)</f>
        <v>1749</v>
      </c>
      <c r="E1089" s="298"/>
    </row>
    <row r="1090" ht="15.75" spans="1:5">
      <c r="A1090" s="285">
        <v>2010101</v>
      </c>
      <c r="B1090" s="314" t="s">
        <v>103</v>
      </c>
      <c r="C1090" s="288">
        <v>1157</v>
      </c>
      <c r="D1090" s="288">
        <v>1749</v>
      </c>
      <c r="E1090" s="298"/>
    </row>
    <row r="1091" ht="15.75" spans="1:5">
      <c r="A1091" s="285">
        <v>2010102</v>
      </c>
      <c r="B1091" s="314" t="s">
        <v>104</v>
      </c>
      <c r="C1091" s="288"/>
      <c r="D1091" s="288"/>
      <c r="E1091" s="298"/>
    </row>
    <row r="1092" ht="15.75" spans="1:5">
      <c r="A1092" s="285">
        <v>2010103</v>
      </c>
      <c r="B1092" s="314" t="s">
        <v>105</v>
      </c>
      <c r="C1092" s="288"/>
      <c r="D1092" s="288"/>
      <c r="E1092" s="298"/>
    </row>
    <row r="1093" ht="15.75" spans="1:5">
      <c r="A1093" s="285">
        <v>2200104</v>
      </c>
      <c r="B1093" s="314" t="s">
        <v>930</v>
      </c>
      <c r="C1093" s="288"/>
      <c r="D1093" s="288"/>
      <c r="E1093" s="298"/>
    </row>
    <row r="1094" ht="15.75" spans="1:5">
      <c r="A1094" s="285">
        <v>2200106</v>
      </c>
      <c r="B1094" s="314" t="s">
        <v>931</v>
      </c>
      <c r="C1094" s="288"/>
      <c r="D1094" s="288"/>
      <c r="E1094" s="298"/>
    </row>
    <row r="1095" ht="15.75" spans="1:5">
      <c r="A1095" s="285">
        <v>2200107</v>
      </c>
      <c r="B1095" s="314" t="s">
        <v>932</v>
      </c>
      <c r="C1095" s="288"/>
      <c r="D1095" s="288"/>
      <c r="E1095" s="298"/>
    </row>
    <row r="1096" ht="15.75" spans="1:5">
      <c r="A1096" s="285">
        <v>2200108</v>
      </c>
      <c r="B1096" s="314" t="s">
        <v>933</v>
      </c>
      <c r="C1096" s="288"/>
      <c r="D1096" s="288"/>
      <c r="E1096" s="298"/>
    </row>
    <row r="1097" ht="15.75" spans="1:5">
      <c r="A1097" s="285">
        <v>2200109</v>
      </c>
      <c r="B1097" s="314" t="s">
        <v>934</v>
      </c>
      <c r="C1097" s="288"/>
      <c r="D1097" s="288"/>
      <c r="E1097" s="298"/>
    </row>
    <row r="1098" ht="15.75" spans="1:5">
      <c r="A1098" s="285">
        <v>2200112</v>
      </c>
      <c r="B1098" s="314" t="s">
        <v>935</v>
      </c>
      <c r="C1098" s="288"/>
      <c r="D1098" s="288"/>
      <c r="E1098" s="298"/>
    </row>
    <row r="1099" ht="15.75" spans="1:5">
      <c r="A1099" s="285">
        <v>2200113</v>
      </c>
      <c r="B1099" s="314" t="s">
        <v>936</v>
      </c>
      <c r="C1099" s="288">
        <v>25</v>
      </c>
      <c r="D1099" s="288"/>
      <c r="E1099" s="298"/>
    </row>
    <row r="1100" ht="15.75" spans="1:5">
      <c r="A1100" s="285">
        <v>2200114</v>
      </c>
      <c r="B1100" s="314" t="s">
        <v>937</v>
      </c>
      <c r="C1100" s="288"/>
      <c r="D1100" s="288"/>
      <c r="E1100" s="298"/>
    </row>
    <row r="1101" ht="15.75" spans="1:5">
      <c r="A1101" s="285">
        <v>2200115</v>
      </c>
      <c r="B1101" s="314" t="s">
        <v>938</v>
      </c>
      <c r="C1101" s="288"/>
      <c r="D1101" s="288"/>
      <c r="E1101" s="298"/>
    </row>
    <row r="1102" ht="15.75" spans="1:5">
      <c r="A1102" s="285">
        <v>2200116</v>
      </c>
      <c r="B1102" s="314" t="s">
        <v>939</v>
      </c>
      <c r="C1102" s="288"/>
      <c r="D1102" s="288"/>
      <c r="E1102" s="298"/>
    </row>
    <row r="1103" ht="15.75" spans="1:5">
      <c r="A1103" s="285">
        <v>2200119</v>
      </c>
      <c r="B1103" s="314" t="s">
        <v>940</v>
      </c>
      <c r="C1103" s="288"/>
      <c r="D1103" s="288"/>
      <c r="E1103" s="298"/>
    </row>
    <row r="1104" ht="15.75" spans="1:5">
      <c r="A1104" s="285">
        <v>2200120</v>
      </c>
      <c r="B1104" s="314" t="s">
        <v>941</v>
      </c>
      <c r="C1104" s="288"/>
      <c r="D1104" s="288"/>
      <c r="E1104" s="298"/>
    </row>
    <row r="1105" ht="15.75" spans="1:5">
      <c r="A1105" s="285">
        <v>2200121</v>
      </c>
      <c r="B1105" s="314" t="s">
        <v>942</v>
      </c>
      <c r="C1105" s="288"/>
      <c r="D1105" s="288"/>
      <c r="E1105" s="298"/>
    </row>
    <row r="1106" ht="15.75" spans="1:5">
      <c r="A1106" s="285">
        <v>2200122</v>
      </c>
      <c r="B1106" s="314" t="s">
        <v>943</v>
      </c>
      <c r="C1106" s="288"/>
      <c r="D1106" s="288"/>
      <c r="E1106" s="298"/>
    </row>
    <row r="1107" ht="15.75" spans="1:5">
      <c r="A1107" s="285">
        <v>2200123</v>
      </c>
      <c r="B1107" s="314" t="s">
        <v>944</v>
      </c>
      <c r="C1107" s="288"/>
      <c r="D1107" s="288"/>
      <c r="E1107" s="298"/>
    </row>
    <row r="1108" ht="15.75" spans="1:5">
      <c r="A1108" s="285">
        <v>2200124</v>
      </c>
      <c r="B1108" s="314" t="s">
        <v>945</v>
      </c>
      <c r="C1108" s="288"/>
      <c r="D1108" s="288"/>
      <c r="E1108" s="298"/>
    </row>
    <row r="1109" ht="15.75" spans="1:5">
      <c r="A1109" s="285">
        <v>2200125</v>
      </c>
      <c r="B1109" s="314" t="s">
        <v>946</v>
      </c>
      <c r="C1109" s="288"/>
      <c r="D1109" s="288"/>
      <c r="E1109" s="298"/>
    </row>
    <row r="1110" ht="15.75" spans="1:5">
      <c r="A1110" s="285">
        <v>2200126</v>
      </c>
      <c r="B1110" s="314" t="s">
        <v>947</v>
      </c>
      <c r="C1110" s="288"/>
      <c r="D1110" s="288"/>
      <c r="E1110" s="298"/>
    </row>
    <row r="1111" ht="15.75" spans="1:5">
      <c r="A1111" s="285">
        <v>2200127</v>
      </c>
      <c r="B1111" s="314" t="s">
        <v>948</v>
      </c>
      <c r="C1111" s="288"/>
      <c r="D1111" s="288"/>
      <c r="E1111" s="298"/>
    </row>
    <row r="1112" ht="15.75" spans="1:5">
      <c r="A1112" s="285">
        <v>2200128</v>
      </c>
      <c r="B1112" s="314" t="s">
        <v>949</v>
      </c>
      <c r="C1112" s="288"/>
      <c r="D1112" s="288"/>
      <c r="E1112" s="298"/>
    </row>
    <row r="1113" ht="15.75" spans="1:5">
      <c r="A1113" s="285">
        <v>2200129</v>
      </c>
      <c r="B1113" s="314" t="s">
        <v>950</v>
      </c>
      <c r="C1113" s="288"/>
      <c r="D1113" s="288"/>
      <c r="E1113" s="298"/>
    </row>
    <row r="1114" ht="15.75" spans="1:5">
      <c r="A1114" s="285">
        <v>2010150</v>
      </c>
      <c r="B1114" s="314" t="s">
        <v>112</v>
      </c>
      <c r="C1114" s="288"/>
      <c r="D1114" s="288"/>
      <c r="E1114" s="298"/>
    </row>
    <row r="1115" ht="15.75" spans="1:5">
      <c r="A1115" s="285">
        <v>2200199</v>
      </c>
      <c r="B1115" s="314" t="s">
        <v>951</v>
      </c>
      <c r="C1115" s="288">
        <v>690</v>
      </c>
      <c r="D1115" s="288"/>
      <c r="E1115" s="298"/>
    </row>
    <row r="1116" ht="15.75" spans="1:5">
      <c r="A1116" s="285">
        <v>22005</v>
      </c>
      <c r="B1116" s="312" t="s">
        <v>952</v>
      </c>
      <c r="C1116" s="287">
        <f>SUM(C1117:C1130)</f>
        <v>41</v>
      </c>
      <c r="D1116" s="288">
        <f>SUM(D1117:D1130)</f>
        <v>41</v>
      </c>
      <c r="E1116" s="298"/>
    </row>
    <row r="1117" ht="15.75" spans="1:5">
      <c r="A1117" s="285">
        <v>2010101</v>
      </c>
      <c r="B1117" s="314" t="s">
        <v>103</v>
      </c>
      <c r="C1117" s="288"/>
      <c r="D1117" s="288">
        <v>41</v>
      </c>
      <c r="E1117" s="298"/>
    </row>
    <row r="1118" ht="15.75" spans="1:5">
      <c r="A1118" s="285">
        <v>2010102</v>
      </c>
      <c r="B1118" s="314" t="s">
        <v>104</v>
      </c>
      <c r="C1118" s="288"/>
      <c r="D1118" s="288"/>
      <c r="E1118" s="298"/>
    </row>
    <row r="1119" ht="15.75" spans="1:5">
      <c r="A1119" s="285">
        <v>2010103</v>
      </c>
      <c r="B1119" s="314" t="s">
        <v>105</v>
      </c>
      <c r="C1119" s="288"/>
      <c r="D1119" s="288"/>
      <c r="E1119" s="298"/>
    </row>
    <row r="1120" ht="15.75" spans="1:5">
      <c r="A1120" s="285">
        <v>2200504</v>
      </c>
      <c r="B1120" s="314" t="s">
        <v>953</v>
      </c>
      <c r="C1120" s="288"/>
      <c r="D1120" s="288"/>
      <c r="E1120" s="298"/>
    </row>
    <row r="1121" ht="15.75" spans="1:5">
      <c r="A1121" s="285">
        <v>2200506</v>
      </c>
      <c r="B1121" s="314" t="s">
        <v>954</v>
      </c>
      <c r="C1121" s="288"/>
      <c r="D1121" s="288"/>
      <c r="E1121" s="298"/>
    </row>
    <row r="1122" ht="15.75" spans="1:5">
      <c r="A1122" s="285">
        <v>2200507</v>
      </c>
      <c r="B1122" s="314" t="s">
        <v>955</v>
      </c>
      <c r="C1122" s="288"/>
      <c r="D1122" s="288"/>
      <c r="E1122" s="298"/>
    </row>
    <row r="1123" ht="15.75" spans="1:5">
      <c r="A1123" s="285">
        <v>2200508</v>
      </c>
      <c r="B1123" s="314" t="s">
        <v>956</v>
      </c>
      <c r="C1123" s="288"/>
      <c r="D1123" s="288"/>
      <c r="E1123" s="298"/>
    </row>
    <row r="1124" ht="15.75" spans="1:5">
      <c r="A1124" s="285">
        <v>2200509</v>
      </c>
      <c r="B1124" s="314" t="s">
        <v>957</v>
      </c>
      <c r="C1124" s="288"/>
      <c r="D1124" s="288"/>
      <c r="E1124" s="298"/>
    </row>
    <row r="1125" ht="15.75" spans="1:5">
      <c r="A1125" s="285">
        <v>2200510</v>
      </c>
      <c r="B1125" s="314" t="s">
        <v>958</v>
      </c>
      <c r="C1125" s="288"/>
      <c r="D1125" s="288"/>
      <c r="E1125" s="298"/>
    </row>
    <row r="1126" ht="15.75" spans="1:5">
      <c r="A1126" s="285">
        <v>2200511</v>
      </c>
      <c r="B1126" s="314" t="s">
        <v>959</v>
      </c>
      <c r="C1126" s="288">
        <v>41</v>
      </c>
      <c r="D1126" s="288"/>
      <c r="E1126" s="298"/>
    </row>
    <row r="1127" ht="15.75" spans="1:5">
      <c r="A1127" s="285">
        <v>2200512</v>
      </c>
      <c r="B1127" s="314" t="s">
        <v>960</v>
      </c>
      <c r="C1127" s="288"/>
      <c r="D1127" s="288"/>
      <c r="E1127" s="298"/>
    </row>
    <row r="1128" ht="15.75" spans="1:5">
      <c r="A1128" s="285">
        <v>2200513</v>
      </c>
      <c r="B1128" s="314" t="s">
        <v>961</v>
      </c>
      <c r="C1128" s="288"/>
      <c r="D1128" s="288"/>
      <c r="E1128" s="298"/>
    </row>
    <row r="1129" ht="15.75" spans="1:5">
      <c r="A1129" s="285">
        <v>2200514</v>
      </c>
      <c r="B1129" s="314" t="s">
        <v>962</v>
      </c>
      <c r="C1129" s="288"/>
      <c r="D1129" s="288"/>
      <c r="E1129" s="298"/>
    </row>
    <row r="1130" ht="15.75" spans="1:5">
      <c r="A1130" s="285">
        <v>2200599</v>
      </c>
      <c r="B1130" s="314" t="s">
        <v>963</v>
      </c>
      <c r="C1130" s="288"/>
      <c r="D1130" s="288"/>
      <c r="E1130" s="298"/>
    </row>
    <row r="1131" ht="15.75" spans="1:5">
      <c r="A1131" s="285">
        <v>22099</v>
      </c>
      <c r="B1131" s="312" t="s">
        <v>964</v>
      </c>
      <c r="C1131" s="287">
        <v>62</v>
      </c>
      <c r="D1131" s="288">
        <v>3291</v>
      </c>
      <c r="E1131" s="298"/>
    </row>
    <row r="1132" s="271" customFormat="1" ht="15.75" spans="1:7">
      <c r="A1132" s="281">
        <v>221</v>
      </c>
      <c r="B1132" s="312" t="s">
        <v>965</v>
      </c>
      <c r="C1132" s="283">
        <f>SUM(C1133,C1144,C1148)</f>
        <v>8942</v>
      </c>
      <c r="D1132" s="284">
        <f>SUM(D1133,D1144,D1148)</f>
        <v>9959</v>
      </c>
      <c r="E1132" s="296"/>
      <c r="F1132" s="297"/>
      <c r="G1132" s="297"/>
    </row>
    <row r="1133" ht="15.75" spans="1:5">
      <c r="A1133" s="285">
        <v>22101</v>
      </c>
      <c r="B1133" s="312" t="s">
        <v>966</v>
      </c>
      <c r="C1133" s="287">
        <f>SUM(C1134:C1143)</f>
        <v>2068</v>
      </c>
      <c r="D1133" s="288">
        <f>SUM(D1134:D1143)</f>
        <v>0</v>
      </c>
      <c r="E1133" s="298"/>
    </row>
    <row r="1134" ht="15.75" spans="1:5">
      <c r="A1134" s="285">
        <v>2210101</v>
      </c>
      <c r="B1134" s="314" t="s">
        <v>967</v>
      </c>
      <c r="C1134" s="288"/>
      <c r="D1134" s="288"/>
      <c r="E1134" s="298"/>
    </row>
    <row r="1135" ht="15.75" spans="1:5">
      <c r="A1135" s="285">
        <v>2210102</v>
      </c>
      <c r="B1135" s="314" t="s">
        <v>968</v>
      </c>
      <c r="C1135" s="288"/>
      <c r="D1135" s="288"/>
      <c r="E1135" s="298"/>
    </row>
    <row r="1136" ht="15.75" spans="1:5">
      <c r="A1136" s="285">
        <v>2210103</v>
      </c>
      <c r="B1136" s="314" t="s">
        <v>969</v>
      </c>
      <c r="C1136" s="288">
        <v>259</v>
      </c>
      <c r="D1136" s="288"/>
      <c r="E1136" s="298"/>
    </row>
    <row r="1137" ht="15.75" spans="1:5">
      <c r="A1137" s="285">
        <v>2210104</v>
      </c>
      <c r="B1137" s="314" t="s">
        <v>970</v>
      </c>
      <c r="C1137" s="288"/>
      <c r="D1137" s="288"/>
      <c r="E1137" s="298"/>
    </row>
    <row r="1138" ht="15.75" spans="1:5">
      <c r="A1138" s="285">
        <v>2210105</v>
      </c>
      <c r="B1138" s="314" t="s">
        <v>971</v>
      </c>
      <c r="C1138" s="288">
        <v>44</v>
      </c>
      <c r="D1138" s="288"/>
      <c r="E1138" s="298"/>
    </row>
    <row r="1139" ht="15.75" spans="1:5">
      <c r="A1139" s="285">
        <v>2210106</v>
      </c>
      <c r="B1139" s="314" t="s">
        <v>972</v>
      </c>
      <c r="C1139" s="288">
        <v>24</v>
      </c>
      <c r="D1139" s="288"/>
      <c r="E1139" s="298"/>
    </row>
    <row r="1140" ht="15.75" spans="1:5">
      <c r="A1140" s="285">
        <v>2210107</v>
      </c>
      <c r="B1140" s="314" t="s">
        <v>973</v>
      </c>
      <c r="C1140" s="288">
        <v>78</v>
      </c>
      <c r="D1140" s="288"/>
      <c r="E1140" s="298"/>
    </row>
    <row r="1141" ht="15.75" spans="1:5">
      <c r="A1141" s="285">
        <v>2210108</v>
      </c>
      <c r="B1141" s="314" t="s">
        <v>974</v>
      </c>
      <c r="C1141" s="288">
        <v>1629</v>
      </c>
      <c r="D1141" s="288"/>
      <c r="E1141" s="298"/>
    </row>
    <row r="1142" ht="15.75" spans="1:5">
      <c r="A1142" s="285">
        <v>2210109</v>
      </c>
      <c r="B1142" s="314" t="s">
        <v>975</v>
      </c>
      <c r="C1142" s="288"/>
      <c r="D1142" s="288"/>
      <c r="E1142" s="298"/>
    </row>
    <row r="1143" ht="15.75" spans="1:5">
      <c r="A1143" s="285">
        <v>2210199</v>
      </c>
      <c r="B1143" s="314" t="s">
        <v>976</v>
      </c>
      <c r="C1143" s="288">
        <v>34</v>
      </c>
      <c r="D1143" s="288"/>
      <c r="E1143" s="298"/>
    </row>
    <row r="1144" ht="15.75" spans="1:5">
      <c r="A1144" s="285">
        <v>22102</v>
      </c>
      <c r="B1144" s="312" t="s">
        <v>977</v>
      </c>
      <c r="C1144" s="288">
        <f>SUM(C1145:C1147)</f>
        <v>6489</v>
      </c>
      <c r="D1144" s="288">
        <f>SUM(D1145:D1147)</f>
        <v>7600</v>
      </c>
      <c r="E1144" s="298"/>
    </row>
    <row r="1145" ht="15.75" spans="1:5">
      <c r="A1145" s="285">
        <v>2210201</v>
      </c>
      <c r="B1145" s="314" t="s">
        <v>978</v>
      </c>
      <c r="C1145" s="288">
        <v>6489</v>
      </c>
      <c r="D1145" s="288">
        <v>7600</v>
      </c>
      <c r="E1145" s="298"/>
    </row>
    <row r="1146" ht="15.75" spans="1:5">
      <c r="A1146" s="285">
        <v>2210202</v>
      </c>
      <c r="B1146" s="314" t="s">
        <v>979</v>
      </c>
      <c r="C1146" s="288"/>
      <c r="D1146" s="288"/>
      <c r="E1146" s="298"/>
    </row>
    <row r="1147" ht="15.75" spans="1:5">
      <c r="A1147" s="285">
        <v>2210203</v>
      </c>
      <c r="B1147" s="314" t="s">
        <v>980</v>
      </c>
      <c r="C1147" s="288"/>
      <c r="D1147" s="288"/>
      <c r="E1147" s="298"/>
    </row>
    <row r="1148" ht="15.75" spans="1:5">
      <c r="A1148" s="285">
        <v>22103</v>
      </c>
      <c r="B1148" s="312" t="s">
        <v>981</v>
      </c>
      <c r="C1148" s="288">
        <f>SUM(C1149:C1151)</f>
        <v>385</v>
      </c>
      <c r="D1148" s="288">
        <f>SUM(D1149:D1151)</f>
        <v>2359</v>
      </c>
      <c r="E1148" s="298"/>
    </row>
    <row r="1149" ht="15.75" spans="1:5">
      <c r="A1149" s="285">
        <v>2210301</v>
      </c>
      <c r="B1149" s="314" t="s">
        <v>982</v>
      </c>
      <c r="C1149" s="288"/>
      <c r="D1149" s="288"/>
      <c r="E1149" s="298"/>
    </row>
    <row r="1150" ht="15.75" spans="1:5">
      <c r="A1150" s="285">
        <v>2210302</v>
      </c>
      <c r="B1150" s="314" t="s">
        <v>983</v>
      </c>
      <c r="C1150" s="288"/>
      <c r="D1150" s="288"/>
      <c r="E1150" s="298"/>
    </row>
    <row r="1151" ht="15.75" spans="1:5">
      <c r="A1151" s="285">
        <v>2210399</v>
      </c>
      <c r="B1151" s="314" t="s">
        <v>984</v>
      </c>
      <c r="C1151" s="288">
        <v>385</v>
      </c>
      <c r="D1151" s="288">
        <v>2359</v>
      </c>
      <c r="E1151" s="298"/>
    </row>
    <row r="1152" s="271" customFormat="1" ht="15.75" spans="1:7">
      <c r="A1152" s="281">
        <v>222</v>
      </c>
      <c r="B1152" s="312" t="s">
        <v>985</v>
      </c>
      <c r="C1152" s="283">
        <f>SUM(C1153,C1171,C1177,C1183)</f>
        <v>350</v>
      </c>
      <c r="D1152" s="284">
        <f>SUM(D1153,D1171,D1177,D1183)</f>
        <v>120</v>
      </c>
      <c r="E1152" s="296"/>
      <c r="F1152" s="297"/>
      <c r="G1152" s="297"/>
    </row>
    <row r="1153" ht="15.75" spans="1:5">
      <c r="A1153" s="285">
        <v>22201</v>
      </c>
      <c r="B1153" s="312" t="s">
        <v>986</v>
      </c>
      <c r="C1153" s="287">
        <f>SUM(C1154:C1170)</f>
        <v>289</v>
      </c>
      <c r="D1153" s="288">
        <f>SUM(D1154:D1170)</f>
        <v>120</v>
      </c>
      <c r="E1153" s="298"/>
    </row>
    <row r="1154" ht="15.75" spans="1:5">
      <c r="A1154" s="285">
        <v>2010101</v>
      </c>
      <c r="B1154" s="314" t="s">
        <v>103</v>
      </c>
      <c r="C1154" s="288"/>
      <c r="D1154" s="288"/>
      <c r="E1154" s="298"/>
    </row>
    <row r="1155" ht="15.75" spans="1:5">
      <c r="A1155" s="285">
        <v>2010102</v>
      </c>
      <c r="B1155" s="314" t="s">
        <v>104</v>
      </c>
      <c r="C1155" s="288"/>
      <c r="D1155" s="288"/>
      <c r="E1155" s="298"/>
    </row>
    <row r="1156" ht="15.75" spans="1:5">
      <c r="A1156" s="285">
        <v>2010103</v>
      </c>
      <c r="B1156" s="314" t="s">
        <v>105</v>
      </c>
      <c r="C1156" s="288"/>
      <c r="D1156" s="288"/>
      <c r="E1156" s="298"/>
    </row>
    <row r="1157" ht="15.75" spans="1:5">
      <c r="A1157" s="285">
        <v>2220104</v>
      </c>
      <c r="B1157" s="314" t="s">
        <v>987</v>
      </c>
      <c r="C1157" s="288"/>
      <c r="D1157" s="288"/>
      <c r="E1157" s="298"/>
    </row>
    <row r="1158" ht="15.75" spans="1:5">
      <c r="A1158" s="285">
        <v>2220105</v>
      </c>
      <c r="B1158" s="314" t="s">
        <v>988</v>
      </c>
      <c r="C1158" s="288"/>
      <c r="D1158" s="288"/>
      <c r="E1158" s="298"/>
    </row>
    <row r="1159" ht="15.75" spans="1:5">
      <c r="A1159" s="285">
        <v>2220106</v>
      </c>
      <c r="B1159" s="314" t="s">
        <v>989</v>
      </c>
      <c r="C1159" s="288"/>
      <c r="D1159" s="288"/>
      <c r="E1159" s="298"/>
    </row>
    <row r="1160" ht="15.75" spans="1:5">
      <c r="A1160" s="285">
        <v>2220107</v>
      </c>
      <c r="B1160" s="314" t="s">
        <v>990</v>
      </c>
      <c r="C1160" s="288"/>
      <c r="D1160" s="288"/>
      <c r="E1160" s="298"/>
    </row>
    <row r="1161" ht="15.75" spans="1:5">
      <c r="A1161" s="285">
        <v>2220112</v>
      </c>
      <c r="B1161" s="314" t="s">
        <v>991</v>
      </c>
      <c r="C1161" s="288">
        <v>125</v>
      </c>
      <c r="D1161" s="288"/>
      <c r="E1161" s="298"/>
    </row>
    <row r="1162" ht="15.75" spans="1:5">
      <c r="A1162" s="285">
        <v>2220113</v>
      </c>
      <c r="B1162" s="314" t="s">
        <v>992</v>
      </c>
      <c r="C1162" s="288"/>
      <c r="D1162" s="288"/>
      <c r="E1162" s="298"/>
    </row>
    <row r="1163" ht="15.75" spans="1:5">
      <c r="A1163" s="285">
        <v>2220114</v>
      </c>
      <c r="B1163" s="314" t="s">
        <v>993</v>
      </c>
      <c r="C1163" s="288"/>
      <c r="D1163" s="288"/>
      <c r="E1163" s="298"/>
    </row>
    <row r="1164" ht="15.75" spans="1:5">
      <c r="A1164" s="285">
        <v>2220115</v>
      </c>
      <c r="B1164" s="314" t="s">
        <v>994</v>
      </c>
      <c r="C1164" s="288">
        <v>158</v>
      </c>
      <c r="D1164" s="288"/>
      <c r="E1164" s="298"/>
    </row>
    <row r="1165" ht="15.75" spans="1:5">
      <c r="A1165" s="285">
        <v>2220118</v>
      </c>
      <c r="B1165" s="314" t="s">
        <v>995</v>
      </c>
      <c r="C1165" s="288"/>
      <c r="D1165" s="288"/>
      <c r="E1165" s="298"/>
    </row>
    <row r="1166" ht="15.75" spans="1:5">
      <c r="A1166" s="285">
        <v>2220119</v>
      </c>
      <c r="B1166" s="314" t="s">
        <v>996</v>
      </c>
      <c r="C1166" s="288"/>
      <c r="D1166" s="288"/>
      <c r="E1166" s="298"/>
    </row>
    <row r="1167" ht="15.75" spans="1:5">
      <c r="A1167" s="285">
        <v>2220120</v>
      </c>
      <c r="B1167" s="314" t="s">
        <v>997</v>
      </c>
      <c r="C1167" s="288"/>
      <c r="D1167" s="288"/>
      <c r="E1167" s="298"/>
    </row>
    <row r="1168" ht="15.75" spans="1:5">
      <c r="A1168" s="285">
        <v>2220121</v>
      </c>
      <c r="B1168" s="314" t="s">
        <v>998</v>
      </c>
      <c r="C1168" s="288"/>
      <c r="D1168" s="288"/>
      <c r="E1168" s="298"/>
    </row>
    <row r="1169" ht="15.75" spans="1:5">
      <c r="A1169" s="285">
        <v>2010150</v>
      </c>
      <c r="B1169" s="314" t="s">
        <v>112</v>
      </c>
      <c r="C1169" s="288"/>
      <c r="D1169" s="288"/>
      <c r="E1169" s="298"/>
    </row>
    <row r="1170" ht="15.75" spans="1:5">
      <c r="A1170" s="285">
        <v>2220199</v>
      </c>
      <c r="B1170" s="314" t="s">
        <v>999</v>
      </c>
      <c r="C1170" s="288">
        <v>6</v>
      </c>
      <c r="D1170" s="288">
        <v>120</v>
      </c>
      <c r="E1170" s="298"/>
    </row>
    <row r="1171" ht="15.75" spans="1:5">
      <c r="A1171" s="285">
        <v>22203</v>
      </c>
      <c r="B1171" s="312" t="s">
        <v>1000</v>
      </c>
      <c r="C1171" s="288">
        <f>SUM(C1172:C1176)</f>
        <v>0</v>
      </c>
      <c r="D1171" s="288">
        <f>SUM(D1172:D1176)</f>
        <v>0</v>
      </c>
      <c r="E1171" s="298"/>
    </row>
    <row r="1172" ht="15.75" spans="1:5">
      <c r="A1172" s="285">
        <v>2220301</v>
      </c>
      <c r="B1172" s="314" t="s">
        <v>1001</v>
      </c>
      <c r="C1172" s="288"/>
      <c r="D1172" s="288"/>
      <c r="E1172" s="298"/>
    </row>
    <row r="1173" ht="15.75" spans="1:5">
      <c r="A1173" s="285">
        <v>2220303</v>
      </c>
      <c r="B1173" s="314" t="s">
        <v>1002</v>
      </c>
      <c r="C1173" s="288"/>
      <c r="D1173" s="288"/>
      <c r="E1173" s="298"/>
    </row>
    <row r="1174" ht="15.75" spans="1:5">
      <c r="A1174" s="285">
        <v>2220304</v>
      </c>
      <c r="B1174" s="314" t="s">
        <v>1003</v>
      </c>
      <c r="C1174" s="288"/>
      <c r="D1174" s="288"/>
      <c r="E1174" s="298"/>
    </row>
    <row r="1175" ht="15.75" spans="1:5">
      <c r="A1175" s="285">
        <v>2220305</v>
      </c>
      <c r="B1175" s="314" t="s">
        <v>1004</v>
      </c>
      <c r="C1175" s="288"/>
      <c r="D1175" s="288"/>
      <c r="E1175" s="298"/>
    </row>
    <row r="1176" ht="15.75" spans="1:5">
      <c r="A1176" s="285">
        <v>2220399</v>
      </c>
      <c r="B1176" s="314" t="s">
        <v>1005</v>
      </c>
      <c r="C1176" s="288"/>
      <c r="D1176" s="288"/>
      <c r="E1176" s="298"/>
    </row>
    <row r="1177" ht="15.75" spans="1:5">
      <c r="A1177" s="285">
        <v>22204</v>
      </c>
      <c r="B1177" s="312" t="s">
        <v>1006</v>
      </c>
      <c r="C1177" s="288">
        <f>SUM(C1178:C1182)</f>
        <v>57</v>
      </c>
      <c r="D1177" s="288">
        <f>SUM(D1178:D1182)</f>
        <v>0</v>
      </c>
      <c r="E1177" s="298"/>
    </row>
    <row r="1178" ht="15.75" spans="1:5">
      <c r="A1178" s="285">
        <v>2220401</v>
      </c>
      <c r="B1178" s="314" t="s">
        <v>1007</v>
      </c>
      <c r="C1178" s="288"/>
      <c r="D1178" s="288"/>
      <c r="E1178" s="298"/>
    </row>
    <row r="1179" ht="15.75" spans="1:5">
      <c r="A1179" s="285">
        <v>2220402</v>
      </c>
      <c r="B1179" s="314" t="s">
        <v>1008</v>
      </c>
      <c r="C1179" s="288"/>
      <c r="D1179" s="288"/>
      <c r="E1179" s="298"/>
    </row>
    <row r="1180" ht="15.75" spans="1:5">
      <c r="A1180" s="285">
        <v>2220403</v>
      </c>
      <c r="B1180" s="314" t="s">
        <v>1009</v>
      </c>
      <c r="C1180" s="288"/>
      <c r="D1180" s="288"/>
      <c r="E1180" s="298"/>
    </row>
    <row r="1181" ht="15.75" spans="1:5">
      <c r="A1181" s="285">
        <v>2220404</v>
      </c>
      <c r="B1181" s="314" t="s">
        <v>1010</v>
      </c>
      <c r="C1181" s="288"/>
      <c r="D1181" s="288"/>
      <c r="E1181" s="298"/>
    </row>
    <row r="1182" ht="15.75" spans="1:5">
      <c r="A1182" s="285">
        <v>2220499</v>
      </c>
      <c r="B1182" s="314" t="s">
        <v>1011</v>
      </c>
      <c r="C1182" s="288">
        <v>57</v>
      </c>
      <c r="D1182" s="288"/>
      <c r="E1182" s="298"/>
    </row>
    <row r="1183" ht="15.75" spans="1:5">
      <c r="A1183" s="285">
        <v>22205</v>
      </c>
      <c r="B1183" s="312" t="s">
        <v>1012</v>
      </c>
      <c r="C1183" s="288">
        <f>SUM(C1184:C1195)</f>
        <v>4</v>
      </c>
      <c r="D1183" s="288">
        <f>SUM(D1184:D1195)</f>
        <v>0</v>
      </c>
      <c r="E1183" s="298"/>
    </row>
    <row r="1184" ht="15.75" spans="1:5">
      <c r="A1184" s="285">
        <v>2220501</v>
      </c>
      <c r="B1184" s="314" t="s">
        <v>1013</v>
      </c>
      <c r="C1184" s="288"/>
      <c r="D1184" s="288"/>
      <c r="E1184" s="298"/>
    </row>
    <row r="1185" ht="15.75" spans="1:5">
      <c r="A1185" s="285">
        <v>2220502</v>
      </c>
      <c r="B1185" s="314" t="s">
        <v>1014</v>
      </c>
      <c r="C1185" s="288"/>
      <c r="D1185" s="288"/>
      <c r="E1185" s="298"/>
    </row>
    <row r="1186" ht="15.75" spans="1:5">
      <c r="A1186" s="285">
        <v>2220503</v>
      </c>
      <c r="B1186" s="314" t="s">
        <v>1015</v>
      </c>
      <c r="C1186" s="288"/>
      <c r="D1186" s="288"/>
      <c r="E1186" s="298"/>
    </row>
    <row r="1187" ht="15.75" spans="1:5">
      <c r="A1187" s="285">
        <v>2220504</v>
      </c>
      <c r="B1187" s="314" t="s">
        <v>1016</v>
      </c>
      <c r="C1187" s="288"/>
      <c r="D1187" s="288"/>
      <c r="E1187" s="298"/>
    </row>
    <row r="1188" ht="15.75" spans="1:5">
      <c r="A1188" s="285">
        <v>2220505</v>
      </c>
      <c r="B1188" s="314" t="s">
        <v>1017</v>
      </c>
      <c r="C1188" s="288"/>
      <c r="D1188" s="288"/>
      <c r="E1188" s="298"/>
    </row>
    <row r="1189" ht="15.75" spans="1:5">
      <c r="A1189" s="285">
        <v>2220506</v>
      </c>
      <c r="B1189" s="314" t="s">
        <v>1018</v>
      </c>
      <c r="C1189" s="288"/>
      <c r="D1189" s="288"/>
      <c r="E1189" s="298"/>
    </row>
    <row r="1190" ht="15.75" spans="1:5">
      <c r="A1190" s="285">
        <v>2220507</v>
      </c>
      <c r="B1190" s="314" t="s">
        <v>1019</v>
      </c>
      <c r="C1190" s="288"/>
      <c r="D1190" s="288"/>
      <c r="E1190" s="298"/>
    </row>
    <row r="1191" ht="15.75" spans="1:5">
      <c r="A1191" s="285">
        <v>2220508</v>
      </c>
      <c r="B1191" s="314" t="s">
        <v>1020</v>
      </c>
      <c r="C1191" s="288"/>
      <c r="D1191" s="288"/>
      <c r="E1191" s="298"/>
    </row>
    <row r="1192" ht="15.75" spans="1:5">
      <c r="A1192" s="285">
        <v>2220509</v>
      </c>
      <c r="B1192" s="314" t="s">
        <v>1021</v>
      </c>
      <c r="C1192" s="288"/>
      <c r="D1192" s="288"/>
      <c r="E1192" s="298"/>
    </row>
    <row r="1193" ht="15.75" spans="1:5">
      <c r="A1193" s="285">
        <v>2220510</v>
      </c>
      <c r="B1193" s="314" t="s">
        <v>1022</v>
      </c>
      <c r="C1193" s="288"/>
      <c r="D1193" s="288"/>
      <c r="E1193" s="298"/>
    </row>
    <row r="1194" ht="15.75" spans="1:5">
      <c r="A1194" s="285">
        <v>2220511</v>
      </c>
      <c r="B1194" s="314" t="s">
        <v>1023</v>
      </c>
      <c r="C1194" s="288"/>
      <c r="D1194" s="288"/>
      <c r="E1194" s="298"/>
    </row>
    <row r="1195" ht="15.75" spans="1:5">
      <c r="A1195" s="285">
        <v>2220599</v>
      </c>
      <c r="B1195" s="314" t="s">
        <v>1024</v>
      </c>
      <c r="C1195" s="288">
        <v>4</v>
      </c>
      <c r="D1195" s="288"/>
      <c r="E1195" s="298"/>
    </row>
    <row r="1196" s="271" customFormat="1" ht="15.75" spans="1:7">
      <c r="A1196" s="281">
        <v>224</v>
      </c>
      <c r="B1196" s="312" t="s">
        <v>1025</v>
      </c>
      <c r="C1196" s="283">
        <f>SUM(C1197,C1208,C1214,C1220,C1222,C1235,C1239,C1243)</f>
        <v>1880</v>
      </c>
      <c r="D1196" s="284">
        <f>SUM(D1197,D1208,D1214,D1220,D1222,D1235,D1239,D1243)</f>
        <v>0</v>
      </c>
      <c r="E1196" s="296"/>
      <c r="F1196" s="297"/>
      <c r="G1196" s="297"/>
    </row>
    <row r="1197" ht="15.75" spans="1:5">
      <c r="A1197" s="285">
        <v>22401</v>
      </c>
      <c r="B1197" s="312" t="s">
        <v>1026</v>
      </c>
      <c r="C1197" s="287">
        <f>SUM(C1198:C1207)</f>
        <v>700</v>
      </c>
      <c r="D1197" s="288">
        <f>SUM(D1198:D1207)</f>
        <v>0</v>
      </c>
      <c r="E1197" s="298"/>
    </row>
    <row r="1198" ht="15.75" spans="1:5">
      <c r="A1198" s="285">
        <v>2010101</v>
      </c>
      <c r="B1198" s="314" t="s">
        <v>103</v>
      </c>
      <c r="C1198" s="288">
        <v>299</v>
      </c>
      <c r="D1198" s="288"/>
      <c r="E1198" s="298"/>
    </row>
    <row r="1199" ht="15.75" spans="1:5">
      <c r="A1199" s="285">
        <v>2010102</v>
      </c>
      <c r="B1199" s="314" t="s">
        <v>104</v>
      </c>
      <c r="C1199" s="288">
        <v>5</v>
      </c>
      <c r="D1199" s="288"/>
      <c r="E1199" s="298"/>
    </row>
    <row r="1200" ht="15.75" spans="1:5">
      <c r="A1200" s="285">
        <v>2010103</v>
      </c>
      <c r="B1200" s="314" t="s">
        <v>105</v>
      </c>
      <c r="C1200" s="288"/>
      <c r="D1200" s="288"/>
      <c r="E1200" s="298"/>
    </row>
    <row r="1201" ht="15.75" spans="1:5">
      <c r="A1201" s="285">
        <v>2240104</v>
      </c>
      <c r="B1201" s="314" t="s">
        <v>1027</v>
      </c>
      <c r="C1201" s="288"/>
      <c r="D1201" s="288"/>
      <c r="E1201" s="298"/>
    </row>
    <row r="1202" ht="15.75" spans="1:5">
      <c r="A1202" s="285">
        <v>2240105</v>
      </c>
      <c r="B1202" s="314" t="s">
        <v>1028</v>
      </c>
      <c r="C1202" s="288"/>
      <c r="D1202" s="288"/>
      <c r="E1202" s="298"/>
    </row>
    <row r="1203" ht="15.75" spans="1:5">
      <c r="A1203" s="285">
        <v>2240106</v>
      </c>
      <c r="B1203" s="314" t="s">
        <v>1029</v>
      </c>
      <c r="C1203" s="288"/>
      <c r="D1203" s="288"/>
      <c r="E1203" s="298"/>
    </row>
    <row r="1204" ht="15.75" spans="1:5">
      <c r="A1204" s="285">
        <v>2240108</v>
      </c>
      <c r="B1204" s="314" t="s">
        <v>1030</v>
      </c>
      <c r="C1204" s="288"/>
      <c r="D1204" s="288"/>
      <c r="E1204" s="298"/>
    </row>
    <row r="1205" ht="15.75" spans="1:5">
      <c r="A1205" s="285">
        <v>2240109</v>
      </c>
      <c r="B1205" s="314" t="s">
        <v>1031</v>
      </c>
      <c r="C1205" s="288"/>
      <c r="D1205" s="288"/>
      <c r="E1205" s="298"/>
    </row>
    <row r="1206" ht="15.75" spans="1:5">
      <c r="A1206" s="285">
        <v>2010150</v>
      </c>
      <c r="B1206" s="314" t="s">
        <v>112</v>
      </c>
      <c r="C1206" s="288"/>
      <c r="D1206" s="288"/>
      <c r="E1206" s="298"/>
    </row>
    <row r="1207" ht="15.75" spans="1:5">
      <c r="A1207" s="285">
        <v>2240199</v>
      </c>
      <c r="B1207" s="314" t="s">
        <v>1032</v>
      </c>
      <c r="C1207" s="287">
        <v>396</v>
      </c>
      <c r="D1207" s="288"/>
      <c r="E1207" s="298"/>
    </row>
    <row r="1208" ht="15.75" spans="1:5">
      <c r="A1208" s="313">
        <v>22402</v>
      </c>
      <c r="B1208" s="312" t="s">
        <v>1033</v>
      </c>
      <c r="C1208" s="288">
        <f>SUM(C1209:C1213)</f>
        <v>412</v>
      </c>
      <c r="D1208" s="288">
        <f>SUM(D1209:D1213)</f>
        <v>0</v>
      </c>
      <c r="E1208" s="298"/>
    </row>
    <row r="1209" ht="15.75" spans="1:5">
      <c r="A1209" s="313">
        <v>2240201</v>
      </c>
      <c r="B1209" s="314" t="s">
        <v>756</v>
      </c>
      <c r="C1209" s="288"/>
      <c r="D1209" s="288"/>
      <c r="E1209" s="298"/>
    </row>
    <row r="1210" ht="15.75" spans="1:5">
      <c r="A1210" s="313">
        <v>2240202</v>
      </c>
      <c r="B1210" s="314" t="s">
        <v>757</v>
      </c>
      <c r="C1210" s="288"/>
      <c r="D1210" s="288"/>
      <c r="E1210" s="298"/>
    </row>
    <row r="1211" ht="15.75" spans="1:5">
      <c r="A1211" s="313">
        <v>2240203</v>
      </c>
      <c r="B1211" s="314" t="s">
        <v>758</v>
      </c>
      <c r="C1211" s="288"/>
      <c r="D1211" s="288"/>
      <c r="E1211" s="298"/>
    </row>
    <row r="1212" ht="15.75" spans="1:5">
      <c r="A1212" s="313">
        <v>2240204</v>
      </c>
      <c r="B1212" s="314" t="s">
        <v>1034</v>
      </c>
      <c r="C1212" s="288">
        <v>320</v>
      </c>
      <c r="D1212" s="288"/>
      <c r="E1212" s="298"/>
    </row>
    <row r="1213" ht="15.75" spans="1:5">
      <c r="A1213" s="313">
        <v>2240299</v>
      </c>
      <c r="B1213" s="314" t="s">
        <v>1035</v>
      </c>
      <c r="C1213" s="288">
        <v>92</v>
      </c>
      <c r="D1213" s="288"/>
      <c r="E1213" s="298"/>
    </row>
    <row r="1214" ht="15.75" spans="1:5">
      <c r="A1214" s="313">
        <v>22404</v>
      </c>
      <c r="B1214" s="312" t="s">
        <v>1036</v>
      </c>
      <c r="C1214" s="288">
        <f>SUM(C1215:C1221)</f>
        <v>0</v>
      </c>
      <c r="D1214" s="288">
        <f>SUM(D1215:D1219)</f>
        <v>0</v>
      </c>
      <c r="E1214" s="298"/>
    </row>
    <row r="1215" ht="15.75" spans="1:5">
      <c r="A1215" s="313">
        <v>2240401</v>
      </c>
      <c r="B1215" s="314" t="s">
        <v>756</v>
      </c>
      <c r="C1215" s="288"/>
      <c r="D1215" s="288"/>
      <c r="E1215" s="298"/>
    </row>
    <row r="1216" ht="15.75" spans="1:5">
      <c r="A1216" s="313">
        <v>2240402</v>
      </c>
      <c r="B1216" s="314" t="s">
        <v>757</v>
      </c>
      <c r="C1216" s="288"/>
      <c r="D1216" s="288"/>
      <c r="E1216" s="298"/>
    </row>
    <row r="1217" ht="15.75" spans="1:5">
      <c r="A1217" s="313">
        <v>2240403</v>
      </c>
      <c r="B1217" s="314" t="s">
        <v>758</v>
      </c>
      <c r="C1217" s="288"/>
      <c r="D1217" s="288"/>
      <c r="E1217" s="298"/>
    </row>
    <row r="1218" ht="15.75" spans="1:5">
      <c r="A1218" s="313">
        <v>2240404</v>
      </c>
      <c r="B1218" s="314" t="s">
        <v>1037</v>
      </c>
      <c r="C1218" s="288"/>
      <c r="D1218" s="288"/>
      <c r="E1218" s="298"/>
    </row>
    <row r="1219" ht="15.75" spans="1:5">
      <c r="A1219" s="313">
        <v>2240405</v>
      </c>
      <c r="B1219" s="314" t="s">
        <v>1038</v>
      </c>
      <c r="C1219" s="288"/>
      <c r="D1219" s="288"/>
      <c r="E1219" s="298"/>
    </row>
    <row r="1220" ht="15.75" spans="1:5">
      <c r="A1220" s="313">
        <v>2240450</v>
      </c>
      <c r="B1220" s="314" t="s">
        <v>764</v>
      </c>
      <c r="C1220" s="288"/>
      <c r="D1220" s="288">
        <f>SUM(D1221:D1221)</f>
        <v>0</v>
      </c>
      <c r="E1220" s="298"/>
    </row>
    <row r="1221" ht="15.75" spans="1:5">
      <c r="A1221" s="313">
        <v>2240499</v>
      </c>
      <c r="B1221" s="314" t="s">
        <v>1039</v>
      </c>
      <c r="C1221" s="288"/>
      <c r="D1221" s="288"/>
      <c r="E1221" s="298"/>
    </row>
    <row r="1222" ht="15.75" spans="1:5">
      <c r="A1222" s="307">
        <v>22405</v>
      </c>
      <c r="B1222" s="312" t="s">
        <v>1040</v>
      </c>
      <c r="C1222" s="288">
        <f>SUM(C1223:C1234)</f>
        <v>0</v>
      </c>
      <c r="D1222" s="288">
        <f>SUM(D1223:D1234)</f>
        <v>0</v>
      </c>
      <c r="E1222" s="298"/>
    </row>
    <row r="1223" ht="15.75" spans="1:5">
      <c r="A1223" s="285">
        <v>2010101</v>
      </c>
      <c r="B1223" s="314" t="s">
        <v>103</v>
      </c>
      <c r="C1223" s="288"/>
      <c r="D1223" s="288"/>
      <c r="E1223" s="298"/>
    </row>
    <row r="1224" ht="15.75" spans="1:5">
      <c r="A1224" s="285">
        <v>2010102</v>
      </c>
      <c r="B1224" s="314" t="s">
        <v>104</v>
      </c>
      <c r="C1224" s="288"/>
      <c r="D1224" s="288"/>
      <c r="E1224" s="298"/>
    </row>
    <row r="1225" ht="15.75" spans="1:5">
      <c r="A1225" s="285">
        <v>2010103</v>
      </c>
      <c r="B1225" s="314" t="s">
        <v>105</v>
      </c>
      <c r="C1225" s="288"/>
      <c r="D1225" s="288"/>
      <c r="E1225" s="298"/>
    </row>
    <row r="1226" ht="15.75" spans="1:5">
      <c r="A1226" s="285">
        <v>2240504</v>
      </c>
      <c r="B1226" s="314" t="s">
        <v>1041</v>
      </c>
      <c r="C1226" s="288"/>
      <c r="D1226" s="288"/>
      <c r="E1226" s="298"/>
    </row>
    <row r="1227" ht="15.75" spans="1:5">
      <c r="A1227" s="285">
        <v>2240505</v>
      </c>
      <c r="B1227" s="314" t="s">
        <v>1042</v>
      </c>
      <c r="C1227" s="288"/>
      <c r="D1227" s="288"/>
      <c r="E1227" s="298"/>
    </row>
    <row r="1228" ht="15.75" spans="1:5">
      <c r="A1228" s="285">
        <v>2240506</v>
      </c>
      <c r="B1228" s="314" t="s">
        <v>1043</v>
      </c>
      <c r="C1228" s="288"/>
      <c r="D1228" s="288"/>
      <c r="E1228" s="298"/>
    </row>
    <row r="1229" ht="15.75" spans="1:5">
      <c r="A1229" s="285">
        <v>2240507</v>
      </c>
      <c r="B1229" s="314" t="s">
        <v>1044</v>
      </c>
      <c r="C1229" s="288"/>
      <c r="D1229" s="288"/>
      <c r="E1229" s="298"/>
    </row>
    <row r="1230" ht="15.75" spans="1:5">
      <c r="A1230" s="285">
        <v>2240508</v>
      </c>
      <c r="B1230" s="314" t="s">
        <v>1045</v>
      </c>
      <c r="C1230" s="288"/>
      <c r="D1230" s="288"/>
      <c r="E1230" s="298"/>
    </row>
    <row r="1231" ht="15.75" spans="1:5">
      <c r="A1231" s="285">
        <v>2240509</v>
      </c>
      <c r="B1231" s="314" t="s">
        <v>1046</v>
      </c>
      <c r="C1231" s="288"/>
      <c r="D1231" s="288"/>
      <c r="E1231" s="298"/>
    </row>
    <row r="1232" ht="15.75" spans="1:5">
      <c r="A1232" s="285">
        <v>2240510</v>
      </c>
      <c r="B1232" s="314" t="s">
        <v>1047</v>
      </c>
      <c r="C1232" s="288"/>
      <c r="D1232" s="288"/>
      <c r="E1232" s="298"/>
    </row>
    <row r="1233" ht="15.75" spans="1:5">
      <c r="A1233" s="285">
        <v>2240550</v>
      </c>
      <c r="B1233" s="314" t="s">
        <v>1048</v>
      </c>
      <c r="C1233" s="288"/>
      <c r="D1233" s="288"/>
      <c r="E1233" s="298"/>
    </row>
    <row r="1234" ht="15.75" spans="1:5">
      <c r="A1234" s="285">
        <v>2240599</v>
      </c>
      <c r="B1234" s="314" t="s">
        <v>1049</v>
      </c>
      <c r="C1234" s="288"/>
      <c r="D1234" s="288"/>
      <c r="E1234" s="298"/>
    </row>
    <row r="1235" ht="15.75" spans="1:5">
      <c r="A1235" s="285">
        <v>22406</v>
      </c>
      <c r="B1235" s="312" t="s">
        <v>1050</v>
      </c>
      <c r="C1235" s="288">
        <f>SUM(C1236:C1238)</f>
        <v>181</v>
      </c>
      <c r="D1235" s="288">
        <f>SUM(D1236:D1238)</f>
        <v>0</v>
      </c>
      <c r="E1235" s="298"/>
    </row>
    <row r="1236" ht="15.75" spans="1:5">
      <c r="A1236" s="285">
        <v>2240601</v>
      </c>
      <c r="B1236" s="314" t="s">
        <v>1051</v>
      </c>
      <c r="C1236" s="288">
        <v>181</v>
      </c>
      <c r="D1236" s="288"/>
      <c r="E1236" s="298"/>
    </row>
    <row r="1237" ht="15.75" spans="1:5">
      <c r="A1237" s="285">
        <v>2240602</v>
      </c>
      <c r="B1237" s="314" t="s">
        <v>1052</v>
      </c>
      <c r="C1237" s="288"/>
      <c r="D1237" s="288"/>
      <c r="E1237" s="298"/>
    </row>
    <row r="1238" ht="15.75" spans="1:5">
      <c r="A1238" s="285">
        <v>2240699</v>
      </c>
      <c r="B1238" s="314" t="s">
        <v>1053</v>
      </c>
      <c r="C1238" s="288"/>
      <c r="D1238" s="288"/>
      <c r="E1238" s="298"/>
    </row>
    <row r="1239" ht="15.75" spans="1:5">
      <c r="A1239" s="285">
        <v>22407</v>
      </c>
      <c r="B1239" s="312" t="s">
        <v>1054</v>
      </c>
      <c r="C1239" s="288">
        <f>SUM(C1240:C1242)</f>
        <v>458</v>
      </c>
      <c r="D1239" s="288">
        <f>SUM(D1240:D1242)</f>
        <v>0</v>
      </c>
      <c r="E1239" s="298"/>
    </row>
    <row r="1240" ht="15.75" spans="1:5">
      <c r="A1240" s="285">
        <v>2240703</v>
      </c>
      <c r="B1240" s="314" t="s">
        <v>1055</v>
      </c>
      <c r="C1240" s="288">
        <v>458</v>
      </c>
      <c r="D1240" s="288"/>
      <c r="E1240" s="298"/>
    </row>
    <row r="1241" ht="15.75" spans="1:5">
      <c r="A1241" s="285">
        <v>2240704</v>
      </c>
      <c r="B1241" s="314" t="s">
        <v>1056</v>
      </c>
      <c r="C1241" s="288"/>
      <c r="D1241" s="288"/>
      <c r="E1241" s="298"/>
    </row>
    <row r="1242" ht="15.75" spans="1:5">
      <c r="A1242" s="285">
        <v>2240799</v>
      </c>
      <c r="B1242" s="314" t="s">
        <v>1057</v>
      </c>
      <c r="C1242" s="288"/>
      <c r="D1242" s="288"/>
      <c r="E1242" s="298"/>
    </row>
    <row r="1243" ht="15.75" spans="1:5">
      <c r="A1243" s="285">
        <v>22499</v>
      </c>
      <c r="B1243" s="312" t="s">
        <v>1058</v>
      </c>
      <c r="C1243" s="287">
        <v>129</v>
      </c>
      <c r="D1243" s="288"/>
      <c r="E1243" s="298"/>
    </row>
    <row r="1244" s="271" customFormat="1" ht="15.75" spans="1:7">
      <c r="A1244" s="281">
        <v>227</v>
      </c>
      <c r="B1244" s="312" t="s">
        <v>1059</v>
      </c>
      <c r="C1244" s="283"/>
      <c r="D1244" s="284">
        <v>3100</v>
      </c>
      <c r="E1244" s="296"/>
      <c r="F1244" s="297"/>
      <c r="G1244" s="297"/>
    </row>
    <row r="1245" s="271" customFormat="1" ht="15.75" spans="1:7">
      <c r="A1245" s="281">
        <v>232</v>
      </c>
      <c r="B1245" s="312" t="s">
        <v>1060</v>
      </c>
      <c r="C1245" s="283">
        <f>C1246</f>
        <v>5605</v>
      </c>
      <c r="D1245" s="284">
        <f>D1246</f>
        <v>12794</v>
      </c>
      <c r="E1245" s="296"/>
      <c r="F1245" s="297"/>
      <c r="G1245" s="297"/>
    </row>
    <row r="1246" ht="15.75" spans="1:5">
      <c r="A1246" s="285">
        <v>23203</v>
      </c>
      <c r="B1246" s="312" t="s">
        <v>1061</v>
      </c>
      <c r="C1246" s="287">
        <f>SUM(C1247:C1250)</f>
        <v>5605</v>
      </c>
      <c r="D1246" s="288">
        <f>SUM(D1247:D1250)</f>
        <v>12794</v>
      </c>
      <c r="E1246" s="298"/>
    </row>
    <row r="1247" ht="15.75" spans="1:5">
      <c r="A1247" s="285">
        <v>2320301</v>
      </c>
      <c r="B1247" s="314" t="s">
        <v>1062</v>
      </c>
      <c r="C1247" s="287">
        <v>5605</v>
      </c>
      <c r="D1247" s="288">
        <f>10788+2006</f>
        <v>12794</v>
      </c>
      <c r="E1247" s="298"/>
    </row>
    <row r="1248" ht="15.75" spans="1:5">
      <c r="A1248" s="285">
        <v>2320302</v>
      </c>
      <c r="B1248" s="314" t="s">
        <v>1063</v>
      </c>
      <c r="C1248" s="287"/>
      <c r="D1248" s="288"/>
      <c r="E1248" s="298"/>
    </row>
    <row r="1249" ht="15.75" spans="1:5">
      <c r="A1249" s="285">
        <v>2320303</v>
      </c>
      <c r="B1249" s="314" t="s">
        <v>1064</v>
      </c>
      <c r="C1249" s="287"/>
      <c r="D1249" s="288"/>
      <c r="E1249" s="298"/>
    </row>
    <row r="1250" ht="15.75" spans="1:5">
      <c r="A1250" s="285">
        <v>2320399</v>
      </c>
      <c r="B1250" s="314" t="s">
        <v>1065</v>
      </c>
      <c r="C1250" s="287"/>
      <c r="D1250" s="288"/>
      <c r="E1250" s="298"/>
    </row>
    <row r="1251" s="271" customFormat="1" ht="15.75" spans="1:7">
      <c r="A1251" s="281">
        <v>233</v>
      </c>
      <c r="B1251" s="282" t="s">
        <v>1066</v>
      </c>
      <c r="C1251" s="283">
        <f>C1252</f>
        <v>0</v>
      </c>
      <c r="D1251" s="284">
        <f>D1252</f>
        <v>0</v>
      </c>
      <c r="E1251" s="296"/>
      <c r="F1251" s="297"/>
      <c r="G1251" s="297"/>
    </row>
    <row r="1252" ht="15.75" spans="1:5">
      <c r="A1252" s="285">
        <v>23303</v>
      </c>
      <c r="B1252" s="282" t="s">
        <v>1067</v>
      </c>
      <c r="C1252" s="308"/>
      <c r="D1252" s="304"/>
      <c r="E1252" s="305"/>
    </row>
    <row r="1253" s="271" customFormat="1" ht="15.75" spans="1:7">
      <c r="A1253" s="281">
        <v>229</v>
      </c>
      <c r="B1253" s="282" t="s">
        <v>1068</v>
      </c>
      <c r="C1253" s="283">
        <f>SUM(C1254:C1255)</f>
        <v>0</v>
      </c>
      <c r="D1253" s="284">
        <f>SUM(D1254:D1255)</f>
        <v>5724</v>
      </c>
      <c r="E1253" s="296"/>
      <c r="F1253" s="297"/>
      <c r="G1253" s="297"/>
    </row>
    <row r="1254" ht="15.75" spans="1:5">
      <c r="A1254" s="285">
        <v>22902</v>
      </c>
      <c r="B1254" s="291" t="s">
        <v>1069</v>
      </c>
      <c r="C1254" s="287"/>
      <c r="D1254" s="288">
        <v>5000</v>
      </c>
      <c r="E1254" s="298"/>
    </row>
    <row r="1255" ht="15.75" spans="1:5">
      <c r="A1255" s="285">
        <v>21999</v>
      </c>
      <c r="B1255" s="291" t="s">
        <v>92</v>
      </c>
      <c r="C1255" s="287"/>
      <c r="D1255" s="288">
        <v>724</v>
      </c>
      <c r="E1255" s="298"/>
    </row>
    <row r="1256" spans="1:5">
      <c r="A1256" s="303"/>
      <c r="B1256" s="291"/>
      <c r="C1256" s="287"/>
      <c r="D1256" s="288"/>
      <c r="E1256" s="298"/>
    </row>
    <row r="1257" spans="1:5">
      <c r="A1257" s="303"/>
      <c r="B1257" s="291"/>
      <c r="C1257" s="287"/>
      <c r="D1257" s="288"/>
      <c r="E1257" s="298"/>
    </row>
    <row r="1258" spans="1:5">
      <c r="A1258" s="303"/>
      <c r="B1258" s="316" t="s">
        <v>39</v>
      </c>
      <c r="C1258" s="287">
        <f>SUM(C4,C233,C237,C249,C339,C390,C446,C503,C628,C698,C772,C791,C901,C964,C1028,C1048,C1078,C1088,C1132,C1152,C1196,C1244,C1245,C1251,C1253)</f>
        <v>299111</v>
      </c>
      <c r="D1258" s="288">
        <f>SUM(D4,D233,D237,D249,D339,D390,D446,D503,D628,D698,D772,D791,D901,D964,D1028,D1048,D1078,D1088,D1132,D1152,D1196,D1244,D1245,D1251,D1253)</f>
        <v>309955</v>
      </c>
      <c r="E1258" s="298"/>
    </row>
  </sheetData>
  <autoFilter xmlns:etc="http://www.wps.cn/officeDocument/2017/etCustomData" ref="A3:G1255" etc:filterBottomFollowUsedRange="0">
    <extLst/>
  </autoFilter>
  <mergeCells count="1">
    <mergeCell ref="A1:E1"/>
  </mergeCells>
  <printOptions horizontalCentered="1"/>
  <pageMargins left="0.313888888888889" right="0.313888888888889" top="0.354166666666667" bottom="0.354166666666667" header="0.313888888888889" footer="0.313888888888889"/>
  <pageSetup paperSize="9" scale="8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7"/>
  <sheetViews>
    <sheetView tabSelected="1" zoomScale="80" zoomScaleNormal="80" workbookViewId="0">
      <pane ySplit="4" topLeftCell="A5" activePane="bottomLeft" state="frozen"/>
      <selection/>
      <selection pane="bottomLeft" activeCell="D12" sqref="D12"/>
    </sheetView>
  </sheetViews>
  <sheetFormatPr defaultColWidth="9" defaultRowHeight="15.75"/>
  <cols>
    <col min="1" max="1" width="15.85" style="238" customWidth="1"/>
    <col min="2" max="2" width="53.375" style="238" customWidth="1"/>
    <col min="3" max="3" width="10.5" style="239" customWidth="1"/>
    <col min="4" max="5" width="10.5" style="78" customWidth="1"/>
    <col min="6" max="6" width="11.0916666666667" style="240" customWidth="1"/>
    <col min="7" max="7" width="9" style="78"/>
    <col min="8" max="16384" width="9" style="241"/>
  </cols>
  <sheetData>
    <row r="1" ht="33" customHeight="1" spans="1:6">
      <c r="A1" s="242" t="s">
        <v>1070</v>
      </c>
      <c r="B1" s="242"/>
      <c r="C1" s="242"/>
      <c r="D1" s="242"/>
      <c r="E1" s="242"/>
      <c r="F1" s="242"/>
    </row>
    <row r="2" s="47" customFormat="1" ht="23.1" customHeight="1" spans="1:7">
      <c r="A2" s="243"/>
      <c r="B2" s="243"/>
      <c r="C2" s="244"/>
      <c r="D2" s="245"/>
      <c r="E2" s="245"/>
      <c r="F2" s="258" t="s">
        <v>1</v>
      </c>
      <c r="G2" s="156"/>
    </row>
    <row r="3" s="233" customFormat="1" ht="33" customHeight="1" spans="1:7">
      <c r="A3" s="246" t="s">
        <v>1071</v>
      </c>
      <c r="B3" s="247" t="s">
        <v>1072</v>
      </c>
      <c r="C3" s="248" t="s">
        <v>1073</v>
      </c>
      <c r="D3" s="248" t="s">
        <v>1074</v>
      </c>
      <c r="E3" s="247" t="s">
        <v>48</v>
      </c>
      <c r="F3" s="247" t="s">
        <v>1075</v>
      </c>
      <c r="G3" s="259"/>
    </row>
    <row r="4" ht="21" customHeight="1" spans="1:6">
      <c r="A4" s="246"/>
      <c r="B4" s="247" t="s">
        <v>1076</v>
      </c>
      <c r="C4" s="249">
        <f>C5+C10+C14+C16+C18+C22+C24+C20</f>
        <v>142059</v>
      </c>
      <c r="D4" s="249">
        <f>D5+D10+D14+D16+D18+D22+D24+D20</f>
        <v>149008.6</v>
      </c>
      <c r="E4" s="249">
        <f>E5+E10+E14+E16+E18+E22+E24+E20</f>
        <v>6949.6</v>
      </c>
      <c r="F4" s="260"/>
    </row>
    <row r="5" s="234" customFormat="1" ht="21" customHeight="1" spans="1:242">
      <c r="A5" s="250">
        <v>501</v>
      </c>
      <c r="B5" s="251" t="s">
        <v>1077</v>
      </c>
      <c r="C5" s="249">
        <v>94561</v>
      </c>
      <c r="D5" s="249">
        <f>D6+D7+D8+D9</f>
        <v>110112</v>
      </c>
      <c r="E5" s="249">
        <f>E6+E7+E8+E9</f>
        <v>15551</v>
      </c>
      <c r="F5" s="261"/>
      <c r="G5" s="259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3"/>
      <c r="BA5" s="233"/>
      <c r="BB5" s="233"/>
      <c r="BC5" s="233"/>
      <c r="BD5" s="233"/>
      <c r="BE5" s="233"/>
      <c r="BF5" s="233"/>
      <c r="BG5" s="233"/>
      <c r="BH5" s="233"/>
      <c r="BI5" s="233"/>
      <c r="BJ5" s="233"/>
      <c r="BK5" s="233"/>
      <c r="BL5" s="233"/>
      <c r="BM5" s="233"/>
      <c r="BN5" s="233"/>
      <c r="BO5" s="233"/>
      <c r="BP5" s="233"/>
      <c r="BQ5" s="233"/>
      <c r="BR5" s="233"/>
      <c r="BS5" s="233"/>
      <c r="BT5" s="233"/>
      <c r="BU5" s="233"/>
      <c r="BV5" s="233"/>
      <c r="BW5" s="233"/>
      <c r="BX5" s="233"/>
      <c r="BY5" s="233"/>
      <c r="BZ5" s="233"/>
      <c r="CA5" s="233"/>
      <c r="CB5" s="233"/>
      <c r="CC5" s="233"/>
      <c r="CD5" s="233"/>
      <c r="CE5" s="233"/>
      <c r="CF5" s="233"/>
      <c r="CG5" s="233"/>
      <c r="CH5" s="233"/>
      <c r="CI5" s="233"/>
      <c r="CJ5" s="233"/>
      <c r="CK5" s="233"/>
      <c r="CL5" s="233"/>
      <c r="CM5" s="233"/>
      <c r="CN5" s="233"/>
      <c r="CO5" s="233"/>
      <c r="CP5" s="233"/>
      <c r="CQ5" s="233"/>
      <c r="CR5" s="233"/>
      <c r="CS5" s="233"/>
      <c r="CT5" s="233"/>
      <c r="CU5" s="233"/>
      <c r="CV5" s="233"/>
      <c r="CW5" s="233"/>
      <c r="CX5" s="233"/>
      <c r="CY5" s="233"/>
      <c r="CZ5" s="233"/>
      <c r="DA5" s="233"/>
      <c r="DB5" s="233"/>
      <c r="DC5" s="233"/>
      <c r="DD5" s="233"/>
      <c r="DE5" s="233"/>
      <c r="DF5" s="233"/>
      <c r="DG5" s="233"/>
      <c r="DH5" s="233"/>
      <c r="DI5" s="233"/>
      <c r="DJ5" s="233"/>
      <c r="DK5" s="233"/>
      <c r="DL5" s="233"/>
      <c r="DM5" s="233"/>
      <c r="DN5" s="233"/>
      <c r="DO5" s="233"/>
      <c r="DP5" s="233"/>
      <c r="DQ5" s="233"/>
      <c r="DR5" s="233"/>
      <c r="DS5" s="233"/>
      <c r="DT5" s="233"/>
      <c r="DU5" s="233"/>
      <c r="DV5" s="233"/>
      <c r="DW5" s="233"/>
      <c r="DX5" s="233"/>
      <c r="DY5" s="233"/>
      <c r="DZ5" s="233"/>
      <c r="EA5" s="233"/>
      <c r="EB5" s="233"/>
      <c r="EC5" s="233"/>
      <c r="ED5" s="233"/>
      <c r="EE5" s="233"/>
      <c r="EF5" s="233"/>
      <c r="EG5" s="233"/>
      <c r="EH5" s="233"/>
      <c r="EI5" s="233"/>
      <c r="EJ5" s="233"/>
      <c r="EK5" s="233"/>
      <c r="EL5" s="233"/>
      <c r="EM5" s="233"/>
      <c r="EN5" s="233"/>
      <c r="EO5" s="233"/>
      <c r="EP5" s="233"/>
      <c r="EQ5" s="233"/>
      <c r="ER5" s="233"/>
      <c r="ES5" s="233"/>
      <c r="ET5" s="233"/>
      <c r="EU5" s="233"/>
      <c r="EV5" s="233"/>
      <c r="EW5" s="233"/>
      <c r="EX5" s="233"/>
      <c r="EY5" s="233"/>
      <c r="EZ5" s="233"/>
      <c r="FA5" s="233"/>
      <c r="FB5" s="233"/>
      <c r="FC5" s="233"/>
      <c r="FD5" s="233"/>
      <c r="FE5" s="233"/>
      <c r="FF5" s="233"/>
      <c r="FG5" s="233"/>
      <c r="FH5" s="233"/>
      <c r="FI5" s="233"/>
      <c r="FJ5" s="233"/>
      <c r="FK5" s="233"/>
      <c r="FL5" s="233"/>
      <c r="FM5" s="233"/>
      <c r="FN5" s="233"/>
      <c r="FO5" s="233"/>
      <c r="FP5" s="233"/>
      <c r="FQ5" s="233"/>
      <c r="FR5" s="233"/>
      <c r="FS5" s="233"/>
      <c r="FT5" s="233"/>
      <c r="FU5" s="233"/>
      <c r="FV5" s="233"/>
      <c r="FW5" s="233"/>
      <c r="FX5" s="233"/>
      <c r="FY5" s="233"/>
      <c r="FZ5" s="233"/>
      <c r="GA5" s="233"/>
      <c r="GB5" s="233"/>
      <c r="GC5" s="233"/>
      <c r="GD5" s="233"/>
      <c r="GE5" s="233"/>
      <c r="GF5" s="233"/>
      <c r="GG5" s="233"/>
      <c r="GH5" s="233"/>
      <c r="GI5" s="233"/>
      <c r="GJ5" s="233"/>
      <c r="GK5" s="233"/>
      <c r="GL5" s="233"/>
      <c r="GM5" s="233"/>
      <c r="GN5" s="233"/>
      <c r="GO5" s="233"/>
      <c r="GP5" s="233"/>
      <c r="GQ5" s="233"/>
      <c r="GR5" s="233"/>
      <c r="GS5" s="233"/>
      <c r="GT5" s="233"/>
      <c r="GU5" s="233"/>
      <c r="GV5" s="233"/>
      <c r="GW5" s="233"/>
      <c r="GX5" s="233"/>
      <c r="GY5" s="233"/>
      <c r="GZ5" s="233"/>
      <c r="HA5" s="233"/>
      <c r="HB5" s="233"/>
      <c r="HC5" s="233"/>
      <c r="HD5" s="233"/>
      <c r="HE5" s="233"/>
      <c r="HF5" s="233"/>
      <c r="HG5" s="233"/>
      <c r="HH5" s="233"/>
      <c r="HI5" s="233"/>
      <c r="HJ5" s="233"/>
      <c r="HK5" s="233"/>
      <c r="HL5" s="233"/>
      <c r="HM5" s="233"/>
      <c r="HN5" s="233"/>
      <c r="HO5" s="233"/>
      <c r="HP5" s="233"/>
      <c r="HQ5" s="233"/>
      <c r="HR5" s="233"/>
      <c r="HS5" s="233"/>
      <c r="HT5" s="233"/>
      <c r="HU5" s="233"/>
      <c r="HV5" s="233"/>
      <c r="HW5" s="233"/>
      <c r="HX5" s="233"/>
      <c r="HY5" s="233"/>
      <c r="HZ5" s="233"/>
      <c r="IA5" s="233"/>
      <c r="IB5" s="233"/>
      <c r="IC5" s="233"/>
      <c r="ID5" s="233"/>
      <c r="IE5" s="233"/>
      <c r="IF5" s="233"/>
      <c r="IG5" s="233"/>
      <c r="IH5" s="233"/>
    </row>
    <row r="6" ht="21" customHeight="1" spans="1:6">
      <c r="A6" s="26">
        <v>50101</v>
      </c>
      <c r="B6" s="154" t="s">
        <v>1078</v>
      </c>
      <c r="C6" s="252">
        <v>54195</v>
      </c>
      <c r="D6" s="252">
        <f>63330+18</f>
        <v>63348</v>
      </c>
      <c r="E6" s="252">
        <f t="shared" ref="E6:E11" si="0">D6-C6</f>
        <v>9153</v>
      </c>
      <c r="F6" s="262"/>
    </row>
    <row r="7" ht="33" customHeight="1" spans="1:6">
      <c r="A7" s="26">
        <v>50102</v>
      </c>
      <c r="B7" s="154" t="s">
        <v>1079</v>
      </c>
      <c r="C7" s="252">
        <v>28767</v>
      </c>
      <c r="D7" s="252">
        <v>32722</v>
      </c>
      <c r="E7" s="252">
        <f t="shared" si="0"/>
        <v>3955</v>
      </c>
      <c r="F7" s="262"/>
    </row>
    <row r="8" ht="21" customHeight="1" spans="1:6">
      <c r="A8" s="26">
        <v>50103</v>
      </c>
      <c r="B8" s="253" t="s">
        <v>1080</v>
      </c>
      <c r="C8" s="252">
        <v>6000</v>
      </c>
      <c r="D8" s="252">
        <v>7600</v>
      </c>
      <c r="E8" s="252">
        <f t="shared" si="0"/>
        <v>1600</v>
      </c>
      <c r="F8" s="262"/>
    </row>
    <row r="9" ht="21" customHeight="1" spans="1:6">
      <c r="A9" s="26">
        <v>50199</v>
      </c>
      <c r="B9" s="154" t="s">
        <v>1081</v>
      </c>
      <c r="C9" s="252">
        <v>5599</v>
      </c>
      <c r="D9" s="252">
        <v>6442</v>
      </c>
      <c r="E9" s="252">
        <f t="shared" si="0"/>
        <v>843</v>
      </c>
      <c r="F9" s="263"/>
    </row>
    <row r="10" s="235" customFormat="1" ht="21" customHeight="1" spans="1:242">
      <c r="A10" s="246">
        <v>502</v>
      </c>
      <c r="B10" s="254" t="s">
        <v>1082</v>
      </c>
      <c r="C10" s="249">
        <v>7002</v>
      </c>
      <c r="D10" s="249">
        <f>SUM(D11:D13)</f>
        <v>4417.6</v>
      </c>
      <c r="E10" s="249">
        <f t="shared" si="0"/>
        <v>-2584.4</v>
      </c>
      <c r="F10" s="263"/>
      <c r="G10" s="259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237"/>
      <c r="AX10" s="237"/>
      <c r="AY10" s="237"/>
      <c r="AZ10" s="237"/>
      <c r="BA10" s="237"/>
      <c r="BB10" s="237"/>
      <c r="BC10" s="237"/>
      <c r="BD10" s="237"/>
      <c r="BE10" s="237"/>
      <c r="BF10" s="237"/>
      <c r="BG10" s="237"/>
      <c r="BH10" s="237"/>
      <c r="BI10" s="237"/>
      <c r="BJ10" s="237"/>
      <c r="BK10" s="237"/>
      <c r="BL10" s="237"/>
      <c r="BM10" s="237"/>
      <c r="BN10" s="237"/>
      <c r="BO10" s="237"/>
      <c r="BP10" s="237"/>
      <c r="BQ10" s="237"/>
      <c r="BR10" s="237"/>
      <c r="BS10" s="237"/>
      <c r="BT10" s="237"/>
      <c r="BU10" s="237"/>
      <c r="BV10" s="237"/>
      <c r="BW10" s="237"/>
      <c r="BX10" s="237"/>
      <c r="BY10" s="237"/>
      <c r="BZ10" s="237"/>
      <c r="CA10" s="237"/>
      <c r="CB10" s="237"/>
      <c r="CC10" s="237"/>
      <c r="CD10" s="237"/>
      <c r="CE10" s="237"/>
      <c r="CF10" s="237"/>
      <c r="CG10" s="237"/>
      <c r="CH10" s="237"/>
      <c r="CI10" s="237"/>
      <c r="CJ10" s="237"/>
      <c r="CK10" s="237"/>
      <c r="CL10" s="237"/>
      <c r="CM10" s="237"/>
      <c r="CN10" s="237"/>
      <c r="CO10" s="237"/>
      <c r="CP10" s="237"/>
      <c r="CQ10" s="237"/>
      <c r="CR10" s="237"/>
      <c r="CS10" s="237"/>
      <c r="CT10" s="237"/>
      <c r="CU10" s="237"/>
      <c r="CV10" s="237"/>
      <c r="CW10" s="237"/>
      <c r="CX10" s="237"/>
      <c r="CY10" s="237"/>
      <c r="CZ10" s="237"/>
      <c r="DA10" s="237"/>
      <c r="DB10" s="237"/>
      <c r="DC10" s="237"/>
      <c r="DD10" s="237"/>
      <c r="DE10" s="237"/>
      <c r="DF10" s="237"/>
      <c r="DG10" s="237"/>
      <c r="DH10" s="237"/>
      <c r="DI10" s="237"/>
      <c r="DJ10" s="237"/>
      <c r="DK10" s="237"/>
      <c r="DL10" s="237"/>
      <c r="DM10" s="237"/>
      <c r="DN10" s="237"/>
      <c r="DO10" s="237"/>
      <c r="DP10" s="237"/>
      <c r="DQ10" s="237"/>
      <c r="DR10" s="237"/>
      <c r="DS10" s="237"/>
      <c r="DT10" s="237"/>
      <c r="DU10" s="237"/>
      <c r="DV10" s="237"/>
      <c r="DW10" s="237"/>
      <c r="DX10" s="237"/>
      <c r="DY10" s="237"/>
      <c r="DZ10" s="237"/>
      <c r="EA10" s="237"/>
      <c r="EB10" s="237"/>
      <c r="EC10" s="237"/>
      <c r="ED10" s="237"/>
      <c r="EE10" s="237"/>
      <c r="EF10" s="237"/>
      <c r="EG10" s="237"/>
      <c r="EH10" s="237"/>
      <c r="EI10" s="237"/>
      <c r="EJ10" s="237"/>
      <c r="EK10" s="237"/>
      <c r="EL10" s="237"/>
      <c r="EM10" s="237"/>
      <c r="EN10" s="237"/>
      <c r="EO10" s="237"/>
      <c r="EP10" s="237"/>
      <c r="EQ10" s="237"/>
      <c r="ER10" s="237"/>
      <c r="ES10" s="237"/>
      <c r="ET10" s="237"/>
      <c r="EU10" s="237"/>
      <c r="EV10" s="237"/>
      <c r="EW10" s="237"/>
      <c r="EX10" s="237"/>
      <c r="EY10" s="237"/>
      <c r="EZ10" s="237"/>
      <c r="FA10" s="237"/>
      <c r="FB10" s="237"/>
      <c r="FC10" s="237"/>
      <c r="FD10" s="237"/>
      <c r="FE10" s="237"/>
      <c r="FF10" s="237"/>
      <c r="FG10" s="237"/>
      <c r="FH10" s="237"/>
      <c r="FI10" s="237"/>
      <c r="FJ10" s="237"/>
      <c r="FK10" s="237"/>
      <c r="FL10" s="237"/>
      <c r="FM10" s="237"/>
      <c r="FN10" s="237"/>
      <c r="FO10" s="237"/>
      <c r="FP10" s="237"/>
      <c r="FQ10" s="237"/>
      <c r="FR10" s="237"/>
      <c r="FS10" s="237"/>
      <c r="FT10" s="237"/>
      <c r="FU10" s="237"/>
      <c r="FV10" s="237"/>
      <c r="FW10" s="237"/>
      <c r="FX10" s="237"/>
      <c r="FY10" s="237"/>
      <c r="FZ10" s="237"/>
      <c r="GA10" s="237"/>
      <c r="GB10" s="237"/>
      <c r="GC10" s="237"/>
      <c r="GD10" s="237"/>
      <c r="GE10" s="237"/>
      <c r="GF10" s="237"/>
      <c r="GG10" s="237"/>
      <c r="GH10" s="237"/>
      <c r="GI10" s="237"/>
      <c r="GJ10" s="237"/>
      <c r="GK10" s="237"/>
      <c r="GL10" s="237"/>
      <c r="GM10" s="237"/>
      <c r="GN10" s="237"/>
      <c r="GO10" s="237"/>
      <c r="GP10" s="237"/>
      <c r="GQ10" s="237"/>
      <c r="GR10" s="237"/>
      <c r="GS10" s="237"/>
      <c r="GT10" s="237"/>
      <c r="GU10" s="237"/>
      <c r="GV10" s="237"/>
      <c r="GW10" s="237"/>
      <c r="GX10" s="237"/>
      <c r="GY10" s="237"/>
      <c r="GZ10" s="237"/>
      <c r="HA10" s="237"/>
      <c r="HB10" s="237"/>
      <c r="HC10" s="237"/>
      <c r="HD10" s="237"/>
      <c r="HE10" s="237"/>
      <c r="HF10" s="237"/>
      <c r="HG10" s="237"/>
      <c r="HH10" s="237"/>
      <c r="HI10" s="237"/>
      <c r="HJ10" s="237"/>
      <c r="HK10" s="237"/>
      <c r="HL10" s="237"/>
      <c r="HM10" s="237"/>
      <c r="HN10" s="237"/>
      <c r="HO10" s="237"/>
      <c r="HP10" s="237"/>
      <c r="HQ10" s="237"/>
      <c r="HR10" s="237"/>
      <c r="HS10" s="237"/>
      <c r="HT10" s="237"/>
      <c r="HU10" s="237"/>
      <c r="HV10" s="237"/>
      <c r="HW10" s="237"/>
      <c r="HX10" s="237"/>
      <c r="HY10" s="237"/>
      <c r="HZ10" s="237"/>
      <c r="IA10" s="237"/>
      <c r="IB10" s="237"/>
      <c r="IC10" s="237"/>
      <c r="ID10" s="237"/>
      <c r="IE10" s="237"/>
      <c r="IF10" s="237"/>
      <c r="IG10" s="237"/>
      <c r="IH10" s="237"/>
    </row>
    <row r="11" s="236" customFormat="1" ht="21" customHeight="1" spans="1:7">
      <c r="A11" s="26">
        <v>50201</v>
      </c>
      <c r="B11" s="154" t="s">
        <v>1083</v>
      </c>
      <c r="C11" s="252">
        <v>3756</v>
      </c>
      <c r="D11" s="252">
        <v>3708.6</v>
      </c>
      <c r="E11" s="252">
        <f t="shared" si="0"/>
        <v>-47.4000000000001</v>
      </c>
      <c r="F11" s="262"/>
      <c r="G11" s="78"/>
    </row>
    <row r="12" s="235" customFormat="1" ht="21" customHeight="1" spans="1:242">
      <c r="A12" s="26">
        <v>50208</v>
      </c>
      <c r="B12" s="154" t="s">
        <v>1084</v>
      </c>
      <c r="C12" s="252">
        <v>2680</v>
      </c>
      <c r="D12" s="252">
        <v>148.5</v>
      </c>
      <c r="E12" s="252">
        <f t="shared" ref="E12:E17" si="1">D12-C12</f>
        <v>-2531.5</v>
      </c>
      <c r="F12" s="263"/>
      <c r="G12" s="259"/>
      <c r="H12" s="237"/>
      <c r="I12" s="236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  <c r="AV12" s="237"/>
      <c r="AW12" s="237"/>
      <c r="AX12" s="237"/>
      <c r="AY12" s="237"/>
      <c r="AZ12" s="237"/>
      <c r="BA12" s="237"/>
      <c r="BB12" s="237"/>
      <c r="BC12" s="237"/>
      <c r="BD12" s="237"/>
      <c r="BE12" s="237"/>
      <c r="BF12" s="237"/>
      <c r="BG12" s="237"/>
      <c r="BH12" s="237"/>
      <c r="BI12" s="237"/>
      <c r="BJ12" s="237"/>
      <c r="BK12" s="237"/>
      <c r="BL12" s="237"/>
      <c r="BM12" s="237"/>
      <c r="BN12" s="237"/>
      <c r="BO12" s="237"/>
      <c r="BP12" s="237"/>
      <c r="BQ12" s="237"/>
      <c r="BR12" s="237"/>
      <c r="BS12" s="237"/>
      <c r="BT12" s="237"/>
      <c r="BU12" s="237"/>
      <c r="BV12" s="237"/>
      <c r="BW12" s="237"/>
      <c r="BX12" s="237"/>
      <c r="BY12" s="237"/>
      <c r="BZ12" s="237"/>
      <c r="CA12" s="237"/>
      <c r="CB12" s="237"/>
      <c r="CC12" s="237"/>
      <c r="CD12" s="237"/>
      <c r="CE12" s="237"/>
      <c r="CF12" s="237"/>
      <c r="CG12" s="237"/>
      <c r="CH12" s="237"/>
      <c r="CI12" s="237"/>
      <c r="CJ12" s="237"/>
      <c r="CK12" s="237"/>
      <c r="CL12" s="237"/>
      <c r="CM12" s="237"/>
      <c r="CN12" s="237"/>
      <c r="CO12" s="237"/>
      <c r="CP12" s="237"/>
      <c r="CQ12" s="237"/>
      <c r="CR12" s="237"/>
      <c r="CS12" s="237"/>
      <c r="CT12" s="237"/>
      <c r="CU12" s="237"/>
      <c r="CV12" s="237"/>
      <c r="CW12" s="237"/>
      <c r="CX12" s="237"/>
      <c r="CY12" s="237"/>
      <c r="CZ12" s="237"/>
      <c r="DA12" s="237"/>
      <c r="DB12" s="237"/>
      <c r="DC12" s="237"/>
      <c r="DD12" s="237"/>
      <c r="DE12" s="237"/>
      <c r="DF12" s="237"/>
      <c r="DG12" s="237"/>
      <c r="DH12" s="237"/>
      <c r="DI12" s="237"/>
      <c r="DJ12" s="237"/>
      <c r="DK12" s="237"/>
      <c r="DL12" s="237"/>
      <c r="DM12" s="237"/>
      <c r="DN12" s="237"/>
      <c r="DO12" s="237"/>
      <c r="DP12" s="237"/>
      <c r="DQ12" s="237"/>
      <c r="DR12" s="237"/>
      <c r="DS12" s="237"/>
      <c r="DT12" s="237"/>
      <c r="DU12" s="237"/>
      <c r="DV12" s="237"/>
      <c r="DW12" s="237"/>
      <c r="DX12" s="237"/>
      <c r="DY12" s="237"/>
      <c r="DZ12" s="237"/>
      <c r="EA12" s="237"/>
      <c r="EB12" s="237"/>
      <c r="EC12" s="237"/>
      <c r="ED12" s="237"/>
      <c r="EE12" s="237"/>
      <c r="EF12" s="237"/>
      <c r="EG12" s="237"/>
      <c r="EH12" s="237"/>
      <c r="EI12" s="237"/>
      <c r="EJ12" s="237"/>
      <c r="EK12" s="237"/>
      <c r="EL12" s="237"/>
      <c r="EM12" s="237"/>
      <c r="EN12" s="237"/>
      <c r="EO12" s="237"/>
      <c r="EP12" s="237"/>
      <c r="EQ12" s="237"/>
      <c r="ER12" s="237"/>
      <c r="ES12" s="237"/>
      <c r="ET12" s="237"/>
      <c r="EU12" s="237"/>
      <c r="EV12" s="237"/>
      <c r="EW12" s="237"/>
      <c r="EX12" s="237"/>
      <c r="EY12" s="237"/>
      <c r="EZ12" s="237"/>
      <c r="FA12" s="237"/>
      <c r="FB12" s="237"/>
      <c r="FC12" s="237"/>
      <c r="FD12" s="237"/>
      <c r="FE12" s="237"/>
      <c r="FF12" s="237"/>
      <c r="FG12" s="237"/>
      <c r="FH12" s="237"/>
      <c r="FI12" s="237"/>
      <c r="FJ12" s="237"/>
      <c r="FK12" s="237"/>
      <c r="FL12" s="237"/>
      <c r="FM12" s="237"/>
      <c r="FN12" s="237"/>
      <c r="FO12" s="237"/>
      <c r="FP12" s="237"/>
      <c r="FQ12" s="237"/>
      <c r="FR12" s="237"/>
      <c r="FS12" s="237"/>
      <c r="FT12" s="237"/>
      <c r="FU12" s="237"/>
      <c r="FV12" s="237"/>
      <c r="FW12" s="237"/>
      <c r="FX12" s="237"/>
      <c r="FY12" s="237"/>
      <c r="FZ12" s="237"/>
      <c r="GA12" s="237"/>
      <c r="GB12" s="237"/>
      <c r="GC12" s="237"/>
      <c r="GD12" s="237"/>
      <c r="GE12" s="237"/>
      <c r="GF12" s="237"/>
      <c r="GG12" s="237"/>
      <c r="GH12" s="237"/>
      <c r="GI12" s="237"/>
      <c r="GJ12" s="237"/>
      <c r="GK12" s="237"/>
      <c r="GL12" s="237"/>
      <c r="GM12" s="237"/>
      <c r="GN12" s="237"/>
      <c r="GO12" s="237"/>
      <c r="GP12" s="237"/>
      <c r="GQ12" s="237"/>
      <c r="GR12" s="237"/>
      <c r="GS12" s="237"/>
      <c r="GT12" s="237"/>
      <c r="GU12" s="237"/>
      <c r="GV12" s="237"/>
      <c r="GW12" s="237"/>
      <c r="GX12" s="237"/>
      <c r="GY12" s="237"/>
      <c r="GZ12" s="237"/>
      <c r="HA12" s="237"/>
      <c r="HB12" s="237"/>
      <c r="HC12" s="237"/>
      <c r="HD12" s="237"/>
      <c r="HE12" s="237"/>
      <c r="HF12" s="237"/>
      <c r="HG12" s="237"/>
      <c r="HH12" s="237"/>
      <c r="HI12" s="237"/>
      <c r="HJ12" s="237"/>
      <c r="HK12" s="237"/>
      <c r="HL12" s="237"/>
      <c r="HM12" s="237"/>
      <c r="HN12" s="237"/>
      <c r="HO12" s="237"/>
      <c r="HP12" s="237"/>
      <c r="HQ12" s="237"/>
      <c r="HR12" s="237"/>
      <c r="HS12" s="237"/>
      <c r="HT12" s="237"/>
      <c r="HU12" s="237"/>
      <c r="HV12" s="237"/>
      <c r="HW12" s="237"/>
      <c r="HX12" s="237"/>
      <c r="HY12" s="237"/>
      <c r="HZ12" s="237"/>
      <c r="IA12" s="237"/>
      <c r="IB12" s="237"/>
      <c r="IC12" s="237"/>
      <c r="ID12" s="237"/>
      <c r="IE12" s="237"/>
      <c r="IF12" s="237"/>
      <c r="IG12" s="237"/>
      <c r="IH12" s="237"/>
    </row>
    <row r="13" s="235" customFormat="1" ht="21" customHeight="1" spans="1:242">
      <c r="A13" s="26">
        <v>50299</v>
      </c>
      <c r="B13" s="154" t="s">
        <v>1085</v>
      </c>
      <c r="C13" s="252">
        <v>567</v>
      </c>
      <c r="D13" s="252">
        <v>560.5</v>
      </c>
      <c r="E13" s="252">
        <f t="shared" si="1"/>
        <v>-6.5</v>
      </c>
      <c r="F13" s="263"/>
      <c r="G13" s="259"/>
      <c r="H13" s="237"/>
      <c r="I13" s="236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237"/>
      <c r="AX13" s="237"/>
      <c r="AY13" s="237"/>
      <c r="AZ13" s="237"/>
      <c r="BA13" s="237"/>
      <c r="BB13" s="237"/>
      <c r="BC13" s="237"/>
      <c r="BD13" s="237"/>
      <c r="BE13" s="237"/>
      <c r="BF13" s="237"/>
      <c r="BG13" s="237"/>
      <c r="BH13" s="237"/>
      <c r="BI13" s="237"/>
      <c r="BJ13" s="237"/>
      <c r="BK13" s="237"/>
      <c r="BL13" s="237"/>
      <c r="BM13" s="237"/>
      <c r="BN13" s="237"/>
      <c r="BO13" s="237"/>
      <c r="BP13" s="237"/>
      <c r="BQ13" s="237"/>
      <c r="BR13" s="237"/>
      <c r="BS13" s="237"/>
      <c r="BT13" s="237"/>
      <c r="BU13" s="237"/>
      <c r="BV13" s="237"/>
      <c r="BW13" s="237"/>
      <c r="BX13" s="237"/>
      <c r="BY13" s="237"/>
      <c r="BZ13" s="237"/>
      <c r="CA13" s="237"/>
      <c r="CB13" s="237"/>
      <c r="CC13" s="237"/>
      <c r="CD13" s="237"/>
      <c r="CE13" s="237"/>
      <c r="CF13" s="237"/>
      <c r="CG13" s="237"/>
      <c r="CH13" s="237"/>
      <c r="CI13" s="237"/>
      <c r="CJ13" s="237"/>
      <c r="CK13" s="237"/>
      <c r="CL13" s="237"/>
      <c r="CM13" s="237"/>
      <c r="CN13" s="237"/>
      <c r="CO13" s="237"/>
      <c r="CP13" s="237"/>
      <c r="CQ13" s="237"/>
      <c r="CR13" s="237"/>
      <c r="CS13" s="237"/>
      <c r="CT13" s="237"/>
      <c r="CU13" s="237"/>
      <c r="CV13" s="237"/>
      <c r="CW13" s="237"/>
      <c r="CX13" s="237"/>
      <c r="CY13" s="237"/>
      <c r="CZ13" s="237"/>
      <c r="DA13" s="237"/>
      <c r="DB13" s="237"/>
      <c r="DC13" s="237"/>
      <c r="DD13" s="237"/>
      <c r="DE13" s="237"/>
      <c r="DF13" s="237"/>
      <c r="DG13" s="237"/>
      <c r="DH13" s="237"/>
      <c r="DI13" s="237"/>
      <c r="DJ13" s="237"/>
      <c r="DK13" s="237"/>
      <c r="DL13" s="237"/>
      <c r="DM13" s="237"/>
      <c r="DN13" s="237"/>
      <c r="DO13" s="237"/>
      <c r="DP13" s="237"/>
      <c r="DQ13" s="237"/>
      <c r="DR13" s="237"/>
      <c r="DS13" s="237"/>
      <c r="DT13" s="237"/>
      <c r="DU13" s="237"/>
      <c r="DV13" s="237"/>
      <c r="DW13" s="237"/>
      <c r="DX13" s="237"/>
      <c r="DY13" s="237"/>
      <c r="DZ13" s="237"/>
      <c r="EA13" s="237"/>
      <c r="EB13" s="237"/>
      <c r="EC13" s="237"/>
      <c r="ED13" s="237"/>
      <c r="EE13" s="237"/>
      <c r="EF13" s="237"/>
      <c r="EG13" s="237"/>
      <c r="EH13" s="237"/>
      <c r="EI13" s="237"/>
      <c r="EJ13" s="237"/>
      <c r="EK13" s="237"/>
      <c r="EL13" s="237"/>
      <c r="EM13" s="237"/>
      <c r="EN13" s="237"/>
      <c r="EO13" s="237"/>
      <c r="EP13" s="237"/>
      <c r="EQ13" s="237"/>
      <c r="ER13" s="237"/>
      <c r="ES13" s="237"/>
      <c r="ET13" s="237"/>
      <c r="EU13" s="237"/>
      <c r="EV13" s="237"/>
      <c r="EW13" s="237"/>
      <c r="EX13" s="237"/>
      <c r="EY13" s="237"/>
      <c r="EZ13" s="237"/>
      <c r="FA13" s="237"/>
      <c r="FB13" s="237"/>
      <c r="FC13" s="237"/>
      <c r="FD13" s="237"/>
      <c r="FE13" s="237"/>
      <c r="FF13" s="237"/>
      <c r="FG13" s="237"/>
      <c r="FH13" s="237"/>
      <c r="FI13" s="237"/>
      <c r="FJ13" s="237"/>
      <c r="FK13" s="237"/>
      <c r="FL13" s="237"/>
      <c r="FM13" s="237"/>
      <c r="FN13" s="237"/>
      <c r="FO13" s="237"/>
      <c r="FP13" s="237"/>
      <c r="FQ13" s="237"/>
      <c r="FR13" s="237"/>
      <c r="FS13" s="237"/>
      <c r="FT13" s="237"/>
      <c r="FU13" s="237"/>
      <c r="FV13" s="237"/>
      <c r="FW13" s="237"/>
      <c r="FX13" s="237"/>
      <c r="FY13" s="237"/>
      <c r="FZ13" s="237"/>
      <c r="GA13" s="237"/>
      <c r="GB13" s="237"/>
      <c r="GC13" s="237"/>
      <c r="GD13" s="237"/>
      <c r="GE13" s="237"/>
      <c r="GF13" s="237"/>
      <c r="GG13" s="237"/>
      <c r="GH13" s="237"/>
      <c r="GI13" s="237"/>
      <c r="GJ13" s="237"/>
      <c r="GK13" s="237"/>
      <c r="GL13" s="237"/>
      <c r="GM13" s="237"/>
      <c r="GN13" s="237"/>
      <c r="GO13" s="237"/>
      <c r="GP13" s="237"/>
      <c r="GQ13" s="237"/>
      <c r="GR13" s="237"/>
      <c r="GS13" s="237"/>
      <c r="GT13" s="237"/>
      <c r="GU13" s="237"/>
      <c r="GV13" s="237"/>
      <c r="GW13" s="237"/>
      <c r="GX13" s="237"/>
      <c r="GY13" s="237"/>
      <c r="GZ13" s="237"/>
      <c r="HA13" s="237"/>
      <c r="HB13" s="237"/>
      <c r="HC13" s="237"/>
      <c r="HD13" s="237"/>
      <c r="HE13" s="237"/>
      <c r="HF13" s="237"/>
      <c r="HG13" s="237"/>
      <c r="HH13" s="237"/>
      <c r="HI13" s="237"/>
      <c r="HJ13" s="237"/>
      <c r="HK13" s="237"/>
      <c r="HL13" s="237"/>
      <c r="HM13" s="237"/>
      <c r="HN13" s="237"/>
      <c r="HO13" s="237"/>
      <c r="HP13" s="237"/>
      <c r="HQ13" s="237"/>
      <c r="HR13" s="237"/>
      <c r="HS13" s="237"/>
      <c r="HT13" s="237"/>
      <c r="HU13" s="237"/>
      <c r="HV13" s="237"/>
      <c r="HW13" s="237"/>
      <c r="HX13" s="237"/>
      <c r="HY13" s="237"/>
      <c r="HZ13" s="237"/>
      <c r="IA13" s="237"/>
      <c r="IB13" s="237"/>
      <c r="IC13" s="237"/>
      <c r="ID13" s="237"/>
      <c r="IE13" s="237"/>
      <c r="IF13" s="237"/>
      <c r="IG13" s="237"/>
      <c r="IH13" s="237"/>
    </row>
    <row r="14" s="237" customFormat="1" ht="21" customHeight="1" spans="1:7">
      <c r="A14" s="246">
        <v>509</v>
      </c>
      <c r="B14" s="254" t="s">
        <v>1086</v>
      </c>
      <c r="C14" s="249">
        <v>5772</v>
      </c>
      <c r="D14" s="249">
        <v>6337</v>
      </c>
      <c r="E14" s="249">
        <f t="shared" si="1"/>
        <v>565</v>
      </c>
      <c r="F14" s="264"/>
      <c r="G14" s="259"/>
    </row>
    <row r="15" s="237" customFormat="1" ht="21" customHeight="1" spans="1:7">
      <c r="A15" s="26">
        <v>50999</v>
      </c>
      <c r="B15" s="154" t="s">
        <v>1087</v>
      </c>
      <c r="C15" s="252">
        <v>5772</v>
      </c>
      <c r="D15" s="252">
        <v>6337</v>
      </c>
      <c r="E15" s="252">
        <f t="shared" si="1"/>
        <v>565</v>
      </c>
      <c r="F15" s="263"/>
      <c r="G15" s="259"/>
    </row>
    <row r="16" s="237" customFormat="1" ht="21" customHeight="1" spans="1:7">
      <c r="A16" s="246">
        <v>511</v>
      </c>
      <c r="B16" s="254" t="s">
        <v>1088</v>
      </c>
      <c r="C16" s="249">
        <v>6050</v>
      </c>
      <c r="D16" s="249">
        <v>10788</v>
      </c>
      <c r="E16" s="249">
        <f t="shared" si="1"/>
        <v>4738</v>
      </c>
      <c r="F16" s="265"/>
      <c r="G16" s="259"/>
    </row>
    <row r="17" s="237" customFormat="1" ht="21" customHeight="1" spans="1:7">
      <c r="A17" s="26">
        <v>51101</v>
      </c>
      <c r="B17" s="154" t="s">
        <v>1089</v>
      </c>
      <c r="C17" s="252">
        <v>6050</v>
      </c>
      <c r="D17" s="252">
        <v>10788</v>
      </c>
      <c r="E17" s="252">
        <f t="shared" si="1"/>
        <v>4738</v>
      </c>
      <c r="F17" s="265"/>
      <c r="G17" s="259"/>
    </row>
    <row r="18" s="237" customFormat="1" ht="28" customHeight="1" spans="1:7">
      <c r="A18" s="246">
        <v>512</v>
      </c>
      <c r="B18" s="254" t="s">
        <v>1090</v>
      </c>
      <c r="C18" s="249">
        <v>15254</v>
      </c>
      <c r="D18" s="249">
        <v>2006</v>
      </c>
      <c r="E18" s="249">
        <f t="shared" ref="E18:E21" si="2">D18-C18</f>
        <v>-13248</v>
      </c>
      <c r="F18" s="266"/>
      <c r="G18" s="259"/>
    </row>
    <row r="19" s="237" customFormat="1" ht="28" customHeight="1" spans="1:7">
      <c r="A19" s="26">
        <v>51201</v>
      </c>
      <c r="B19" s="154" t="s">
        <v>1091</v>
      </c>
      <c r="C19" s="252">
        <v>15254</v>
      </c>
      <c r="D19" s="252">
        <v>2006</v>
      </c>
      <c r="E19" s="252">
        <f t="shared" si="2"/>
        <v>-13248</v>
      </c>
      <c r="F19" s="266"/>
      <c r="G19" s="259"/>
    </row>
    <row r="20" s="237" customFormat="1" ht="28" customHeight="1" spans="1:7">
      <c r="A20" s="246">
        <v>513</v>
      </c>
      <c r="B20" s="254" t="s">
        <v>1092</v>
      </c>
      <c r="C20" s="255">
        <v>11208</v>
      </c>
      <c r="D20" s="255">
        <v>11524</v>
      </c>
      <c r="E20" s="249">
        <f t="shared" si="2"/>
        <v>316</v>
      </c>
      <c r="F20" s="267"/>
      <c r="G20" s="259"/>
    </row>
    <row r="21" s="237" customFormat="1" ht="28" customHeight="1" spans="1:7">
      <c r="A21" s="26">
        <v>51307</v>
      </c>
      <c r="B21" s="154" t="s">
        <v>1093</v>
      </c>
      <c r="C21" s="256">
        <v>11208</v>
      </c>
      <c r="D21" s="256">
        <v>11524</v>
      </c>
      <c r="E21" s="252">
        <f t="shared" si="2"/>
        <v>316</v>
      </c>
      <c r="F21" s="267"/>
      <c r="G21" s="259"/>
    </row>
    <row r="22" s="237" customFormat="1" ht="21" customHeight="1" spans="1:7">
      <c r="A22" s="246">
        <v>514</v>
      </c>
      <c r="B22" s="254" t="s">
        <v>1094</v>
      </c>
      <c r="C22" s="255">
        <v>1500</v>
      </c>
      <c r="D22" s="255">
        <v>3100</v>
      </c>
      <c r="E22" s="249">
        <f t="shared" ref="E22:E25" si="3">D22-C22</f>
        <v>1600</v>
      </c>
      <c r="F22" s="268"/>
      <c r="G22" s="259"/>
    </row>
    <row r="23" s="237" customFormat="1" ht="21" customHeight="1" spans="1:7">
      <c r="A23" s="26">
        <v>51401</v>
      </c>
      <c r="B23" s="154" t="s">
        <v>1095</v>
      </c>
      <c r="C23" s="256">
        <v>1500</v>
      </c>
      <c r="D23" s="256">
        <v>3100</v>
      </c>
      <c r="E23" s="252">
        <f t="shared" si="3"/>
        <v>1600</v>
      </c>
      <c r="F23" s="268"/>
      <c r="G23" s="259"/>
    </row>
    <row r="24" s="237" customFormat="1" ht="21" customHeight="1" spans="1:7">
      <c r="A24" s="246">
        <v>599</v>
      </c>
      <c r="B24" s="254" t="s">
        <v>1096</v>
      </c>
      <c r="C24" s="255">
        <v>712</v>
      </c>
      <c r="D24" s="255">
        <v>724</v>
      </c>
      <c r="E24" s="249">
        <f t="shared" si="3"/>
        <v>12</v>
      </c>
      <c r="F24" s="266"/>
      <c r="G24" s="259"/>
    </row>
    <row r="25" s="237" customFormat="1" ht="21" customHeight="1" spans="1:7">
      <c r="A25" s="26">
        <v>59999</v>
      </c>
      <c r="B25" s="154" t="s">
        <v>1097</v>
      </c>
      <c r="C25" s="256">
        <v>712</v>
      </c>
      <c r="D25" s="256">
        <v>724</v>
      </c>
      <c r="E25" s="252">
        <f t="shared" si="3"/>
        <v>12</v>
      </c>
      <c r="F25" s="266"/>
      <c r="G25" s="259"/>
    </row>
    <row r="26" s="236" customFormat="1" ht="21" hidden="1" customHeight="1" spans="1:7">
      <c r="A26" s="154"/>
      <c r="B26" s="154" t="s">
        <v>1098</v>
      </c>
      <c r="C26" s="256"/>
      <c r="D26" s="256">
        <v>48000</v>
      </c>
      <c r="E26" s="249"/>
      <c r="F26" s="269"/>
      <c r="G26" s="78"/>
    </row>
    <row r="27" ht="21" hidden="1" customHeight="1" spans="1:6">
      <c r="A27" s="154"/>
      <c r="B27" s="154" t="s">
        <v>1099</v>
      </c>
      <c r="C27" s="257"/>
      <c r="D27" s="256">
        <v>61000</v>
      </c>
      <c r="E27" s="158"/>
      <c r="F27" s="270" t="s">
        <v>1100</v>
      </c>
    </row>
  </sheetData>
  <mergeCells count="2">
    <mergeCell ref="A1:F1"/>
    <mergeCell ref="D2:E2"/>
  </mergeCells>
  <printOptions verticalCentered="1"/>
  <pageMargins left="0.747916666666667" right="0.0777777777777778" top="0.471527777777778" bottom="0.354166666666667" header="0.507638888888889" footer="0.354166666666667"/>
  <pageSetup paperSize="8" scale="80" firstPageNumber="6" fitToHeight="0" orientation="landscape" useFirstPageNumber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B22" sqref="B22"/>
    </sheetView>
  </sheetViews>
  <sheetFormatPr defaultColWidth="8.8" defaultRowHeight="15.75" outlineLevelCol="1"/>
  <cols>
    <col min="1" max="1" width="51.4" customWidth="1"/>
    <col min="2" max="2" width="48.1" customWidth="1"/>
  </cols>
  <sheetData>
    <row r="1" ht="40" customHeight="1" spans="1:2">
      <c r="A1" s="218" t="s">
        <v>1101</v>
      </c>
      <c r="B1" s="218"/>
    </row>
    <row r="2" ht="22.5" spans="1:2">
      <c r="A2" s="218"/>
      <c r="B2" s="219" t="s">
        <v>1</v>
      </c>
    </row>
    <row r="3" ht="23" customHeight="1" spans="1:2">
      <c r="A3" s="220" t="s">
        <v>43</v>
      </c>
      <c r="B3" s="221" t="s">
        <v>3</v>
      </c>
    </row>
    <row r="4" ht="23" customHeight="1" spans="1:2">
      <c r="A4" s="222" t="s">
        <v>5</v>
      </c>
      <c r="B4" s="223">
        <v>58088</v>
      </c>
    </row>
    <row r="5" ht="23" customHeight="1" spans="1:2">
      <c r="A5" s="222" t="s">
        <v>11</v>
      </c>
      <c r="B5" s="223">
        <f>B6+B12+B22+B23</f>
        <v>230326</v>
      </c>
    </row>
    <row r="6" ht="23" customHeight="1" spans="1:2">
      <c r="A6" s="224" t="s">
        <v>53</v>
      </c>
      <c r="B6" s="225">
        <v>5480</v>
      </c>
    </row>
    <row r="7" ht="23" hidden="1" customHeight="1" spans="1:2">
      <c r="A7" s="226" t="s">
        <v>1102</v>
      </c>
      <c r="B7" s="227">
        <v>1276</v>
      </c>
    </row>
    <row r="8" ht="23" hidden="1" customHeight="1" spans="1:2">
      <c r="A8" s="226" t="s">
        <v>1103</v>
      </c>
      <c r="B8" s="227">
        <v>1533</v>
      </c>
    </row>
    <row r="9" ht="23" hidden="1" customHeight="1" spans="1:2">
      <c r="A9" s="226" t="s">
        <v>1104</v>
      </c>
      <c r="B9" s="227">
        <v>834</v>
      </c>
    </row>
    <row r="10" ht="23" hidden="1" customHeight="1" spans="1:2">
      <c r="A10" s="228" t="s">
        <v>1105</v>
      </c>
      <c r="B10" s="227">
        <v>802</v>
      </c>
    </row>
    <row r="11" ht="23" hidden="1" customHeight="1" spans="1:2">
      <c r="A11" s="228" t="s">
        <v>1106</v>
      </c>
      <c r="B11" s="227">
        <v>1035</v>
      </c>
    </row>
    <row r="12" ht="23" customHeight="1" spans="1:2">
      <c r="A12" s="224" t="s">
        <v>54</v>
      </c>
      <c r="B12" s="223">
        <f>SUM(B13:B21)</f>
        <v>115846</v>
      </c>
    </row>
    <row r="13" ht="23" customHeight="1" spans="1:2">
      <c r="A13" s="229" t="s">
        <v>55</v>
      </c>
      <c r="B13" s="230">
        <v>54825</v>
      </c>
    </row>
    <row r="14" ht="23" customHeight="1" spans="1:2">
      <c r="A14" s="231" t="s">
        <v>56</v>
      </c>
      <c r="B14" s="230">
        <v>18263</v>
      </c>
    </row>
    <row r="15" ht="23" customHeight="1" spans="1:2">
      <c r="A15" s="231" t="s">
        <v>57</v>
      </c>
      <c r="B15" s="230">
        <v>5398</v>
      </c>
    </row>
    <row r="16" ht="23" customHeight="1" spans="1:2">
      <c r="A16" s="231" t="s">
        <v>58</v>
      </c>
      <c r="B16" s="230">
        <v>10852</v>
      </c>
    </row>
    <row r="17" ht="23" customHeight="1" spans="1:2">
      <c r="A17" s="231" t="s">
        <v>59</v>
      </c>
      <c r="B17" s="232">
        <v>114</v>
      </c>
    </row>
    <row r="18" ht="23" customHeight="1" spans="1:2">
      <c r="A18" s="231" t="s">
        <v>60</v>
      </c>
      <c r="B18" s="230">
        <v>9535</v>
      </c>
    </row>
    <row r="19" ht="23" customHeight="1" spans="1:2">
      <c r="A19" s="231" t="s">
        <v>61</v>
      </c>
      <c r="B19" s="230">
        <v>8679</v>
      </c>
    </row>
    <row r="20" ht="23" customHeight="1" spans="1:2">
      <c r="A20" s="231" t="s">
        <v>62</v>
      </c>
      <c r="B20" s="230">
        <v>180</v>
      </c>
    </row>
    <row r="21" ht="23" customHeight="1" spans="1:2">
      <c r="A21" s="231" t="s">
        <v>63</v>
      </c>
      <c r="B21" s="230">
        <v>8000</v>
      </c>
    </row>
    <row r="22" ht="23" customHeight="1" spans="1:2">
      <c r="A22" s="231" t="s">
        <v>64</v>
      </c>
      <c r="B22" s="223">
        <v>90000</v>
      </c>
    </row>
    <row r="23" ht="23" customHeight="1" spans="1:2">
      <c r="A23" s="231" t="s">
        <v>65</v>
      </c>
      <c r="B23" s="223">
        <v>19000</v>
      </c>
    </row>
  </sheetData>
  <mergeCells count="1">
    <mergeCell ref="A1:B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M14" sqref="M14"/>
    </sheetView>
  </sheetViews>
  <sheetFormatPr defaultColWidth="7.2" defaultRowHeight="12.75" outlineLevelCol="1"/>
  <cols>
    <col min="1" max="1" width="41.9666666666667" style="208" customWidth="1"/>
    <col min="2" max="2" width="24.6" style="206" customWidth="1"/>
    <col min="3" max="246" width="7.2" style="206"/>
    <col min="247" max="247" width="10.35" style="206" customWidth="1"/>
    <col min="248" max="248" width="41.9666666666667" style="206" customWidth="1"/>
    <col min="249" max="249" width="13.8416666666667" style="206" customWidth="1"/>
    <col min="250" max="502" width="7.2" style="206"/>
    <col min="503" max="503" width="10.35" style="206" customWidth="1"/>
    <col min="504" max="504" width="41.9666666666667" style="206" customWidth="1"/>
    <col min="505" max="505" width="13.8416666666667" style="206" customWidth="1"/>
    <col min="506" max="758" width="7.2" style="206"/>
    <col min="759" max="759" width="10.35" style="206" customWidth="1"/>
    <col min="760" max="760" width="41.9666666666667" style="206" customWidth="1"/>
    <col min="761" max="761" width="13.8416666666667" style="206" customWidth="1"/>
    <col min="762" max="1014" width="7.2" style="206"/>
    <col min="1015" max="1015" width="10.35" style="206" customWidth="1"/>
    <col min="1016" max="1016" width="41.9666666666667" style="206" customWidth="1"/>
    <col min="1017" max="1017" width="13.8416666666667" style="206" customWidth="1"/>
    <col min="1018" max="1270" width="7.2" style="206"/>
    <col min="1271" max="1271" width="10.35" style="206" customWidth="1"/>
    <col min="1272" max="1272" width="41.9666666666667" style="206" customWidth="1"/>
    <col min="1273" max="1273" width="13.8416666666667" style="206" customWidth="1"/>
    <col min="1274" max="1526" width="7.2" style="206"/>
    <col min="1527" max="1527" width="10.35" style="206" customWidth="1"/>
    <col min="1528" max="1528" width="41.9666666666667" style="206" customWidth="1"/>
    <col min="1529" max="1529" width="13.8416666666667" style="206" customWidth="1"/>
    <col min="1530" max="1782" width="7.2" style="206"/>
    <col min="1783" max="1783" width="10.35" style="206" customWidth="1"/>
    <col min="1784" max="1784" width="41.9666666666667" style="206" customWidth="1"/>
    <col min="1785" max="1785" width="13.8416666666667" style="206" customWidth="1"/>
    <col min="1786" max="2038" width="7.2" style="206"/>
    <col min="2039" max="2039" width="10.35" style="206" customWidth="1"/>
    <col min="2040" max="2040" width="41.9666666666667" style="206" customWidth="1"/>
    <col min="2041" max="2041" width="13.8416666666667" style="206" customWidth="1"/>
    <col min="2042" max="2294" width="7.2" style="206"/>
    <col min="2295" max="2295" width="10.35" style="206" customWidth="1"/>
    <col min="2296" max="2296" width="41.9666666666667" style="206" customWidth="1"/>
    <col min="2297" max="2297" width="13.8416666666667" style="206" customWidth="1"/>
    <col min="2298" max="2550" width="7.2" style="206"/>
    <col min="2551" max="2551" width="10.35" style="206" customWidth="1"/>
    <col min="2552" max="2552" width="41.9666666666667" style="206" customWidth="1"/>
    <col min="2553" max="2553" width="13.8416666666667" style="206" customWidth="1"/>
    <col min="2554" max="2806" width="7.2" style="206"/>
    <col min="2807" max="2807" width="10.35" style="206" customWidth="1"/>
    <col min="2808" max="2808" width="41.9666666666667" style="206" customWidth="1"/>
    <col min="2809" max="2809" width="13.8416666666667" style="206" customWidth="1"/>
    <col min="2810" max="3062" width="7.2" style="206"/>
    <col min="3063" max="3063" width="10.35" style="206" customWidth="1"/>
    <col min="3064" max="3064" width="41.9666666666667" style="206" customWidth="1"/>
    <col min="3065" max="3065" width="13.8416666666667" style="206" customWidth="1"/>
    <col min="3066" max="3318" width="7.2" style="206"/>
    <col min="3319" max="3319" width="10.35" style="206" customWidth="1"/>
    <col min="3320" max="3320" width="41.9666666666667" style="206" customWidth="1"/>
    <col min="3321" max="3321" width="13.8416666666667" style="206" customWidth="1"/>
    <col min="3322" max="3574" width="7.2" style="206"/>
    <col min="3575" max="3575" width="10.35" style="206" customWidth="1"/>
    <col min="3576" max="3576" width="41.9666666666667" style="206" customWidth="1"/>
    <col min="3577" max="3577" width="13.8416666666667" style="206" customWidth="1"/>
    <col min="3578" max="3830" width="7.2" style="206"/>
    <col min="3831" max="3831" width="10.35" style="206" customWidth="1"/>
    <col min="3832" max="3832" width="41.9666666666667" style="206" customWidth="1"/>
    <col min="3833" max="3833" width="13.8416666666667" style="206" customWidth="1"/>
    <col min="3834" max="4086" width="7.2" style="206"/>
    <col min="4087" max="4087" width="10.35" style="206" customWidth="1"/>
    <col min="4088" max="4088" width="41.9666666666667" style="206" customWidth="1"/>
    <col min="4089" max="4089" width="13.8416666666667" style="206" customWidth="1"/>
    <col min="4090" max="4342" width="7.2" style="206"/>
    <col min="4343" max="4343" width="10.35" style="206" customWidth="1"/>
    <col min="4344" max="4344" width="41.9666666666667" style="206" customWidth="1"/>
    <col min="4345" max="4345" width="13.8416666666667" style="206" customWidth="1"/>
    <col min="4346" max="4598" width="7.2" style="206"/>
    <col min="4599" max="4599" width="10.35" style="206" customWidth="1"/>
    <col min="4600" max="4600" width="41.9666666666667" style="206" customWidth="1"/>
    <col min="4601" max="4601" width="13.8416666666667" style="206" customWidth="1"/>
    <col min="4602" max="4854" width="7.2" style="206"/>
    <col min="4855" max="4855" width="10.35" style="206" customWidth="1"/>
    <col min="4856" max="4856" width="41.9666666666667" style="206" customWidth="1"/>
    <col min="4857" max="4857" width="13.8416666666667" style="206" customWidth="1"/>
    <col min="4858" max="5110" width="7.2" style="206"/>
    <col min="5111" max="5111" width="10.35" style="206" customWidth="1"/>
    <col min="5112" max="5112" width="41.9666666666667" style="206" customWidth="1"/>
    <col min="5113" max="5113" width="13.8416666666667" style="206" customWidth="1"/>
    <col min="5114" max="5366" width="7.2" style="206"/>
    <col min="5367" max="5367" width="10.35" style="206" customWidth="1"/>
    <col min="5368" max="5368" width="41.9666666666667" style="206" customWidth="1"/>
    <col min="5369" max="5369" width="13.8416666666667" style="206" customWidth="1"/>
    <col min="5370" max="5622" width="7.2" style="206"/>
    <col min="5623" max="5623" width="10.35" style="206" customWidth="1"/>
    <col min="5624" max="5624" width="41.9666666666667" style="206" customWidth="1"/>
    <col min="5625" max="5625" width="13.8416666666667" style="206" customWidth="1"/>
    <col min="5626" max="5878" width="7.2" style="206"/>
    <col min="5879" max="5879" width="10.35" style="206" customWidth="1"/>
    <col min="5880" max="5880" width="41.9666666666667" style="206" customWidth="1"/>
    <col min="5881" max="5881" width="13.8416666666667" style="206" customWidth="1"/>
    <col min="5882" max="6134" width="7.2" style="206"/>
    <col min="6135" max="6135" width="10.35" style="206" customWidth="1"/>
    <col min="6136" max="6136" width="41.9666666666667" style="206" customWidth="1"/>
    <col min="6137" max="6137" width="13.8416666666667" style="206" customWidth="1"/>
    <col min="6138" max="6390" width="7.2" style="206"/>
    <col min="6391" max="6391" width="10.35" style="206" customWidth="1"/>
    <col min="6392" max="6392" width="41.9666666666667" style="206" customWidth="1"/>
    <col min="6393" max="6393" width="13.8416666666667" style="206" customWidth="1"/>
    <col min="6394" max="6646" width="7.2" style="206"/>
    <col min="6647" max="6647" width="10.35" style="206" customWidth="1"/>
    <col min="6648" max="6648" width="41.9666666666667" style="206" customWidth="1"/>
    <col min="6649" max="6649" width="13.8416666666667" style="206" customWidth="1"/>
    <col min="6650" max="6902" width="7.2" style="206"/>
    <col min="6903" max="6903" width="10.35" style="206" customWidth="1"/>
    <col min="6904" max="6904" width="41.9666666666667" style="206" customWidth="1"/>
    <col min="6905" max="6905" width="13.8416666666667" style="206" customWidth="1"/>
    <col min="6906" max="7158" width="7.2" style="206"/>
    <col min="7159" max="7159" width="10.35" style="206" customWidth="1"/>
    <col min="7160" max="7160" width="41.9666666666667" style="206" customWidth="1"/>
    <col min="7161" max="7161" width="13.8416666666667" style="206" customWidth="1"/>
    <col min="7162" max="7414" width="7.2" style="206"/>
    <col min="7415" max="7415" width="10.35" style="206" customWidth="1"/>
    <col min="7416" max="7416" width="41.9666666666667" style="206" customWidth="1"/>
    <col min="7417" max="7417" width="13.8416666666667" style="206" customWidth="1"/>
    <col min="7418" max="7670" width="7.2" style="206"/>
    <col min="7671" max="7671" width="10.35" style="206" customWidth="1"/>
    <col min="7672" max="7672" width="41.9666666666667" style="206" customWidth="1"/>
    <col min="7673" max="7673" width="13.8416666666667" style="206" customWidth="1"/>
    <col min="7674" max="7926" width="7.2" style="206"/>
    <col min="7927" max="7927" width="10.35" style="206" customWidth="1"/>
    <col min="7928" max="7928" width="41.9666666666667" style="206" customWidth="1"/>
    <col min="7929" max="7929" width="13.8416666666667" style="206" customWidth="1"/>
    <col min="7930" max="8182" width="7.2" style="206"/>
    <col min="8183" max="8183" width="10.35" style="206" customWidth="1"/>
    <col min="8184" max="8184" width="41.9666666666667" style="206" customWidth="1"/>
    <col min="8185" max="8185" width="13.8416666666667" style="206" customWidth="1"/>
    <col min="8186" max="8438" width="7.2" style="206"/>
    <col min="8439" max="8439" width="10.35" style="206" customWidth="1"/>
    <col min="8440" max="8440" width="41.9666666666667" style="206" customWidth="1"/>
    <col min="8441" max="8441" width="13.8416666666667" style="206" customWidth="1"/>
    <col min="8442" max="8694" width="7.2" style="206"/>
    <col min="8695" max="8695" width="10.35" style="206" customWidth="1"/>
    <col min="8696" max="8696" width="41.9666666666667" style="206" customWidth="1"/>
    <col min="8697" max="8697" width="13.8416666666667" style="206" customWidth="1"/>
    <col min="8698" max="8950" width="7.2" style="206"/>
    <col min="8951" max="8951" width="10.35" style="206" customWidth="1"/>
    <col min="8952" max="8952" width="41.9666666666667" style="206" customWidth="1"/>
    <col min="8953" max="8953" width="13.8416666666667" style="206" customWidth="1"/>
    <col min="8954" max="9206" width="7.2" style="206"/>
    <col min="9207" max="9207" width="10.35" style="206" customWidth="1"/>
    <col min="9208" max="9208" width="41.9666666666667" style="206" customWidth="1"/>
    <col min="9209" max="9209" width="13.8416666666667" style="206" customWidth="1"/>
    <col min="9210" max="9462" width="7.2" style="206"/>
    <col min="9463" max="9463" width="10.35" style="206" customWidth="1"/>
    <col min="9464" max="9464" width="41.9666666666667" style="206" customWidth="1"/>
    <col min="9465" max="9465" width="13.8416666666667" style="206" customWidth="1"/>
    <col min="9466" max="9718" width="7.2" style="206"/>
    <col min="9719" max="9719" width="10.35" style="206" customWidth="1"/>
    <col min="9720" max="9720" width="41.9666666666667" style="206" customWidth="1"/>
    <col min="9721" max="9721" width="13.8416666666667" style="206" customWidth="1"/>
    <col min="9722" max="9974" width="7.2" style="206"/>
    <col min="9975" max="9975" width="10.35" style="206" customWidth="1"/>
    <col min="9976" max="9976" width="41.9666666666667" style="206" customWidth="1"/>
    <col min="9977" max="9977" width="13.8416666666667" style="206" customWidth="1"/>
    <col min="9978" max="10230" width="7.2" style="206"/>
    <col min="10231" max="10231" width="10.35" style="206" customWidth="1"/>
    <col min="10232" max="10232" width="41.9666666666667" style="206" customWidth="1"/>
    <col min="10233" max="10233" width="13.8416666666667" style="206" customWidth="1"/>
    <col min="10234" max="10486" width="7.2" style="206"/>
    <col min="10487" max="10487" width="10.35" style="206" customWidth="1"/>
    <col min="10488" max="10488" width="41.9666666666667" style="206" customWidth="1"/>
    <col min="10489" max="10489" width="13.8416666666667" style="206" customWidth="1"/>
    <col min="10490" max="10742" width="7.2" style="206"/>
    <col min="10743" max="10743" width="10.35" style="206" customWidth="1"/>
    <col min="10744" max="10744" width="41.9666666666667" style="206" customWidth="1"/>
    <col min="10745" max="10745" width="13.8416666666667" style="206" customWidth="1"/>
    <col min="10746" max="10998" width="7.2" style="206"/>
    <col min="10999" max="10999" width="10.35" style="206" customWidth="1"/>
    <col min="11000" max="11000" width="41.9666666666667" style="206" customWidth="1"/>
    <col min="11001" max="11001" width="13.8416666666667" style="206" customWidth="1"/>
    <col min="11002" max="11254" width="7.2" style="206"/>
    <col min="11255" max="11255" width="10.35" style="206" customWidth="1"/>
    <col min="11256" max="11256" width="41.9666666666667" style="206" customWidth="1"/>
    <col min="11257" max="11257" width="13.8416666666667" style="206" customWidth="1"/>
    <col min="11258" max="11510" width="7.2" style="206"/>
    <col min="11511" max="11511" width="10.35" style="206" customWidth="1"/>
    <col min="11512" max="11512" width="41.9666666666667" style="206" customWidth="1"/>
    <col min="11513" max="11513" width="13.8416666666667" style="206" customWidth="1"/>
    <col min="11514" max="11766" width="7.2" style="206"/>
    <col min="11767" max="11767" width="10.35" style="206" customWidth="1"/>
    <col min="11768" max="11768" width="41.9666666666667" style="206" customWidth="1"/>
    <col min="11769" max="11769" width="13.8416666666667" style="206" customWidth="1"/>
    <col min="11770" max="12022" width="7.2" style="206"/>
    <col min="12023" max="12023" width="10.35" style="206" customWidth="1"/>
    <col min="12024" max="12024" width="41.9666666666667" style="206" customWidth="1"/>
    <col min="12025" max="12025" width="13.8416666666667" style="206" customWidth="1"/>
    <col min="12026" max="12278" width="7.2" style="206"/>
    <col min="12279" max="12279" width="10.35" style="206" customWidth="1"/>
    <col min="12280" max="12280" width="41.9666666666667" style="206" customWidth="1"/>
    <col min="12281" max="12281" width="13.8416666666667" style="206" customWidth="1"/>
    <col min="12282" max="12534" width="7.2" style="206"/>
    <col min="12535" max="12535" width="10.35" style="206" customWidth="1"/>
    <col min="12536" max="12536" width="41.9666666666667" style="206" customWidth="1"/>
    <col min="12537" max="12537" width="13.8416666666667" style="206" customWidth="1"/>
    <col min="12538" max="12790" width="7.2" style="206"/>
    <col min="12791" max="12791" width="10.35" style="206" customWidth="1"/>
    <col min="12792" max="12792" width="41.9666666666667" style="206" customWidth="1"/>
    <col min="12793" max="12793" width="13.8416666666667" style="206" customWidth="1"/>
    <col min="12794" max="13046" width="7.2" style="206"/>
    <col min="13047" max="13047" width="10.35" style="206" customWidth="1"/>
    <col min="13048" max="13048" width="41.9666666666667" style="206" customWidth="1"/>
    <col min="13049" max="13049" width="13.8416666666667" style="206" customWidth="1"/>
    <col min="13050" max="13302" width="7.2" style="206"/>
    <col min="13303" max="13303" width="10.35" style="206" customWidth="1"/>
    <col min="13304" max="13304" width="41.9666666666667" style="206" customWidth="1"/>
    <col min="13305" max="13305" width="13.8416666666667" style="206" customWidth="1"/>
    <col min="13306" max="13558" width="7.2" style="206"/>
    <col min="13559" max="13559" width="10.35" style="206" customWidth="1"/>
    <col min="13560" max="13560" width="41.9666666666667" style="206" customWidth="1"/>
    <col min="13561" max="13561" width="13.8416666666667" style="206" customWidth="1"/>
    <col min="13562" max="13814" width="7.2" style="206"/>
    <col min="13815" max="13815" width="10.35" style="206" customWidth="1"/>
    <col min="13816" max="13816" width="41.9666666666667" style="206" customWidth="1"/>
    <col min="13817" max="13817" width="13.8416666666667" style="206" customWidth="1"/>
    <col min="13818" max="14070" width="7.2" style="206"/>
    <col min="14071" max="14071" width="10.35" style="206" customWidth="1"/>
    <col min="14072" max="14072" width="41.9666666666667" style="206" customWidth="1"/>
    <col min="14073" max="14073" width="13.8416666666667" style="206" customWidth="1"/>
    <col min="14074" max="14326" width="7.2" style="206"/>
    <col min="14327" max="14327" width="10.35" style="206" customWidth="1"/>
    <col min="14328" max="14328" width="41.9666666666667" style="206" customWidth="1"/>
    <col min="14329" max="14329" width="13.8416666666667" style="206" customWidth="1"/>
    <col min="14330" max="14582" width="7.2" style="206"/>
    <col min="14583" max="14583" width="10.35" style="206" customWidth="1"/>
    <col min="14584" max="14584" width="41.9666666666667" style="206" customWidth="1"/>
    <col min="14585" max="14585" width="13.8416666666667" style="206" customWidth="1"/>
    <col min="14586" max="14838" width="7.2" style="206"/>
    <col min="14839" max="14839" width="10.35" style="206" customWidth="1"/>
    <col min="14840" max="14840" width="41.9666666666667" style="206" customWidth="1"/>
    <col min="14841" max="14841" width="13.8416666666667" style="206" customWidth="1"/>
    <col min="14842" max="15094" width="7.2" style="206"/>
    <col min="15095" max="15095" width="10.35" style="206" customWidth="1"/>
    <col min="15096" max="15096" width="41.9666666666667" style="206" customWidth="1"/>
    <col min="15097" max="15097" width="13.8416666666667" style="206" customWidth="1"/>
    <col min="15098" max="15350" width="7.2" style="206"/>
    <col min="15351" max="15351" width="10.35" style="206" customWidth="1"/>
    <col min="15352" max="15352" width="41.9666666666667" style="206" customWidth="1"/>
    <col min="15353" max="15353" width="13.8416666666667" style="206" customWidth="1"/>
    <col min="15354" max="15606" width="7.2" style="206"/>
    <col min="15607" max="15607" width="10.35" style="206" customWidth="1"/>
    <col min="15608" max="15608" width="41.9666666666667" style="206" customWidth="1"/>
    <col min="15609" max="15609" width="13.8416666666667" style="206" customWidth="1"/>
    <col min="15610" max="15862" width="7.2" style="206"/>
    <col min="15863" max="15863" width="10.35" style="206" customWidth="1"/>
    <col min="15864" max="15864" width="41.9666666666667" style="206" customWidth="1"/>
    <col min="15865" max="15865" width="13.8416666666667" style="206" customWidth="1"/>
    <col min="15866" max="16118" width="7.2" style="206"/>
    <col min="16119" max="16119" width="10.35" style="206" customWidth="1"/>
    <col min="16120" max="16120" width="41.9666666666667" style="206" customWidth="1"/>
    <col min="16121" max="16121" width="13.8416666666667" style="206" customWidth="1"/>
    <col min="16122" max="16384" width="7.2" style="206"/>
  </cols>
  <sheetData>
    <row r="1" s="206" customFormat="1" ht="21" customHeight="1" spans="1:2">
      <c r="A1" s="189"/>
      <c r="B1" s="189"/>
    </row>
    <row r="2" s="206" customFormat="1" ht="26.25" customHeight="1" spans="1:2">
      <c r="A2" s="209" t="s">
        <v>1107</v>
      </c>
      <c r="B2" s="209"/>
    </row>
    <row r="3" s="206" customFormat="1" ht="26.25" customHeight="1" spans="1:2">
      <c r="A3" s="210"/>
      <c r="B3" s="211" t="s">
        <v>1108</v>
      </c>
    </row>
    <row r="4" s="207" customFormat="1" ht="26.25" customHeight="1" spans="1:2">
      <c r="A4" s="212" t="s">
        <v>1109</v>
      </c>
      <c r="B4" s="213" t="s">
        <v>100</v>
      </c>
    </row>
    <row r="5" s="206" customFormat="1" ht="25" customHeight="1" spans="1:2">
      <c r="A5" s="214" t="s">
        <v>1110</v>
      </c>
      <c r="B5" s="215">
        <v>19000</v>
      </c>
    </row>
    <row r="6" ht="25" customHeight="1" spans="1:2">
      <c r="A6" s="216" t="s">
        <v>920</v>
      </c>
      <c r="B6" s="217">
        <v>1500</v>
      </c>
    </row>
    <row r="7" ht="25" customHeight="1" spans="1:2">
      <c r="A7" s="216" t="s">
        <v>1111</v>
      </c>
      <c r="B7" s="217">
        <v>120</v>
      </c>
    </row>
    <row r="8" ht="25" customHeight="1" spans="1:2">
      <c r="A8" s="216" t="s">
        <v>1112</v>
      </c>
      <c r="B8" s="217">
        <v>50</v>
      </c>
    </row>
    <row r="9" ht="25" customHeight="1" spans="1:2">
      <c r="A9" s="216" t="s">
        <v>1113</v>
      </c>
      <c r="B9" s="217">
        <v>800</v>
      </c>
    </row>
    <row r="10" ht="25" customHeight="1" spans="1:2">
      <c r="A10" s="216" t="s">
        <v>1114</v>
      </c>
      <c r="B10" s="217">
        <v>120</v>
      </c>
    </row>
    <row r="11" ht="25" customHeight="1" spans="1:2">
      <c r="A11" s="216" t="s">
        <v>1115</v>
      </c>
      <c r="B11" s="217">
        <v>100</v>
      </c>
    </row>
    <row r="12" ht="25" customHeight="1" spans="1:2">
      <c r="A12" s="216" t="s">
        <v>1116</v>
      </c>
      <c r="B12" s="217">
        <v>400</v>
      </c>
    </row>
    <row r="13" ht="25" customHeight="1" spans="1:2">
      <c r="A13" s="216" t="s">
        <v>1117</v>
      </c>
      <c r="B13" s="217">
        <v>800</v>
      </c>
    </row>
    <row r="14" ht="25" customHeight="1" spans="1:2">
      <c r="A14" s="216" t="s">
        <v>1118</v>
      </c>
      <c r="B14" s="217">
        <v>3730</v>
      </c>
    </row>
    <row r="15" ht="25" customHeight="1" spans="1:2">
      <c r="A15" s="216" t="s">
        <v>1119</v>
      </c>
      <c r="B15" s="217">
        <v>1000</v>
      </c>
    </row>
    <row r="16" ht="25" customHeight="1" spans="1:2">
      <c r="A16" s="216" t="s">
        <v>1120</v>
      </c>
      <c r="B16" s="217">
        <v>5200</v>
      </c>
    </row>
    <row r="17" ht="25" customHeight="1" spans="1:2">
      <c r="A17" s="216" t="s">
        <v>1121</v>
      </c>
      <c r="B17" s="217">
        <v>1800</v>
      </c>
    </row>
    <row r="18" ht="25" customHeight="1" spans="1:2">
      <c r="A18" s="216" t="s">
        <v>1122</v>
      </c>
      <c r="B18" s="217">
        <v>100</v>
      </c>
    </row>
    <row r="19" ht="25" customHeight="1" spans="1:2">
      <c r="A19" s="216" t="s">
        <v>1123</v>
      </c>
      <c r="B19" s="217">
        <v>200</v>
      </c>
    </row>
    <row r="20" ht="25" customHeight="1" spans="1:2">
      <c r="A20" s="216" t="s">
        <v>1124</v>
      </c>
      <c r="B20" s="217">
        <v>250</v>
      </c>
    </row>
    <row r="21" ht="25" customHeight="1" spans="1:2">
      <c r="A21" s="216" t="s">
        <v>1125</v>
      </c>
      <c r="B21" s="217">
        <v>2200</v>
      </c>
    </row>
    <row r="22" ht="25" customHeight="1" spans="1:2">
      <c r="A22" s="216" t="s">
        <v>1126</v>
      </c>
      <c r="B22" s="217">
        <v>30</v>
      </c>
    </row>
    <row r="23" ht="25" customHeight="1" spans="1:2">
      <c r="A23" s="216" t="s">
        <v>1127</v>
      </c>
      <c r="B23" s="217">
        <v>600</v>
      </c>
    </row>
  </sheetData>
  <mergeCells count="2">
    <mergeCell ref="A1:B1"/>
    <mergeCell ref="A2:B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Z8"/>
  <sheetViews>
    <sheetView zoomScale="85" zoomScaleNormal="85" workbookViewId="0">
      <pane xSplit="1" ySplit="7" topLeftCell="B8" activePane="bottomRight" state="frozen"/>
      <selection/>
      <selection pane="topRight"/>
      <selection pane="bottomLeft"/>
      <selection pane="bottomRight" activeCell="E23" sqref="E23"/>
    </sheetView>
  </sheetViews>
  <sheetFormatPr defaultColWidth="6.075" defaultRowHeight="12" outlineLevelRow="7"/>
  <cols>
    <col min="1" max="1" width="32.85" style="188" customWidth="1"/>
    <col min="2" max="10" width="10.8" style="188" customWidth="1"/>
    <col min="11" max="13" width="8.1" style="188" customWidth="1"/>
    <col min="14" max="14" width="5.06666666666667" style="188" customWidth="1"/>
    <col min="15" max="15" width="0.675" style="188" customWidth="1"/>
    <col min="16" max="16" width="9.11666666666667" style="188" customWidth="1"/>
    <col min="17" max="17" width="5.29166666666667" style="188" customWidth="1"/>
    <col min="18" max="16384" width="6.075" style="188"/>
  </cols>
  <sheetData>
    <row r="1" s="188" customFormat="1" ht="19.5" customHeight="1" spans="1:10">
      <c r="A1" s="189"/>
      <c r="B1" s="189"/>
      <c r="C1" s="189"/>
      <c r="D1" s="189"/>
      <c r="E1" s="189"/>
      <c r="F1" s="189"/>
      <c r="G1" s="189"/>
      <c r="H1" s="189"/>
      <c r="I1" s="189"/>
      <c r="J1" s="189"/>
    </row>
    <row r="2" s="188" customFormat="1" ht="33" customHeight="1" spans="1:260">
      <c r="A2" s="190" t="s">
        <v>1128</v>
      </c>
      <c r="B2" s="190"/>
      <c r="C2" s="190"/>
      <c r="D2" s="190"/>
      <c r="E2" s="190"/>
      <c r="F2" s="190"/>
      <c r="G2" s="190"/>
      <c r="H2" s="190"/>
      <c r="I2" s="190"/>
      <c r="J2" s="190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  <c r="BZ2" s="201"/>
      <c r="CA2" s="201"/>
      <c r="CB2" s="201"/>
      <c r="CC2" s="201"/>
      <c r="CD2" s="201"/>
      <c r="CE2" s="201"/>
      <c r="CF2" s="201"/>
      <c r="CG2" s="201"/>
      <c r="CH2" s="201"/>
      <c r="CI2" s="201"/>
      <c r="CJ2" s="201"/>
      <c r="CK2" s="201"/>
      <c r="CL2" s="201"/>
      <c r="CM2" s="201"/>
      <c r="CN2" s="201"/>
      <c r="CO2" s="201"/>
      <c r="CP2" s="201"/>
      <c r="CQ2" s="201"/>
      <c r="CR2" s="201"/>
      <c r="CS2" s="201"/>
      <c r="CT2" s="201"/>
      <c r="CU2" s="201"/>
      <c r="CV2" s="201"/>
      <c r="CW2" s="201"/>
      <c r="CX2" s="201"/>
      <c r="CY2" s="201"/>
      <c r="CZ2" s="201"/>
      <c r="DA2" s="201"/>
      <c r="DB2" s="201"/>
      <c r="DC2" s="201"/>
      <c r="DD2" s="201"/>
      <c r="DE2" s="201"/>
      <c r="DF2" s="201"/>
      <c r="DG2" s="201"/>
      <c r="DH2" s="201"/>
      <c r="DI2" s="201"/>
      <c r="DJ2" s="201"/>
      <c r="DK2" s="201"/>
      <c r="DL2" s="201"/>
      <c r="DM2" s="201"/>
      <c r="DN2" s="201"/>
      <c r="DO2" s="201"/>
      <c r="DP2" s="201"/>
      <c r="DQ2" s="201"/>
      <c r="DR2" s="201"/>
      <c r="DS2" s="201"/>
      <c r="DT2" s="201"/>
      <c r="DU2" s="201"/>
      <c r="DV2" s="201"/>
      <c r="DW2" s="201"/>
      <c r="DX2" s="201"/>
      <c r="DY2" s="201"/>
      <c r="DZ2" s="201"/>
      <c r="EA2" s="201"/>
      <c r="EB2" s="201"/>
      <c r="EC2" s="201"/>
      <c r="ED2" s="201"/>
      <c r="EE2" s="201"/>
      <c r="EF2" s="201"/>
      <c r="EG2" s="201"/>
      <c r="EH2" s="201"/>
      <c r="EI2" s="201"/>
      <c r="EJ2" s="201"/>
      <c r="EK2" s="201"/>
      <c r="EL2" s="201"/>
      <c r="EM2" s="201"/>
      <c r="EN2" s="201"/>
      <c r="EO2" s="201"/>
      <c r="EP2" s="201"/>
      <c r="EQ2" s="201"/>
      <c r="ER2" s="201"/>
      <c r="ES2" s="201"/>
      <c r="ET2" s="201"/>
      <c r="EU2" s="201"/>
      <c r="EV2" s="201"/>
      <c r="EW2" s="201"/>
      <c r="EX2" s="201"/>
      <c r="EY2" s="201"/>
      <c r="EZ2" s="201"/>
      <c r="FA2" s="201"/>
      <c r="FB2" s="201"/>
      <c r="FC2" s="201"/>
      <c r="FD2" s="201"/>
      <c r="FE2" s="201"/>
      <c r="FF2" s="201"/>
      <c r="FG2" s="201"/>
      <c r="FH2" s="201"/>
      <c r="FI2" s="201"/>
      <c r="FJ2" s="201"/>
      <c r="FK2" s="201"/>
      <c r="FL2" s="201"/>
      <c r="FM2" s="201"/>
      <c r="FN2" s="201"/>
      <c r="FO2" s="201"/>
      <c r="FP2" s="201"/>
      <c r="FQ2" s="201"/>
      <c r="FR2" s="201"/>
      <c r="FS2" s="201"/>
      <c r="FT2" s="201"/>
      <c r="FU2" s="201"/>
      <c r="FV2" s="201"/>
      <c r="FW2" s="201"/>
      <c r="FX2" s="201"/>
      <c r="FY2" s="201"/>
      <c r="FZ2" s="201"/>
      <c r="GA2" s="201"/>
      <c r="GB2" s="201"/>
      <c r="GC2" s="201"/>
      <c r="GD2" s="201"/>
      <c r="GE2" s="201"/>
      <c r="GF2" s="201"/>
      <c r="GG2" s="201"/>
      <c r="GH2" s="201"/>
      <c r="GI2" s="201"/>
      <c r="GJ2" s="201"/>
      <c r="GK2" s="201"/>
      <c r="GL2" s="201"/>
      <c r="GM2" s="201"/>
      <c r="GN2" s="201"/>
      <c r="GO2" s="201"/>
      <c r="GP2" s="201"/>
      <c r="GQ2" s="201"/>
      <c r="GR2" s="201"/>
      <c r="GS2" s="201"/>
      <c r="GT2" s="201"/>
      <c r="GU2" s="201"/>
      <c r="GV2" s="201"/>
      <c r="GW2" s="201"/>
      <c r="GX2" s="201"/>
      <c r="GY2" s="201"/>
      <c r="GZ2" s="201"/>
      <c r="HA2" s="201"/>
      <c r="HB2" s="201"/>
      <c r="HC2" s="201"/>
      <c r="HD2" s="201"/>
      <c r="HE2" s="201"/>
      <c r="HF2" s="201"/>
      <c r="HG2" s="201"/>
      <c r="HH2" s="201"/>
      <c r="HI2" s="201"/>
      <c r="HJ2" s="201"/>
      <c r="HK2" s="201"/>
      <c r="HL2" s="201"/>
      <c r="HM2" s="201"/>
      <c r="HN2" s="201"/>
      <c r="HO2" s="201"/>
      <c r="HP2" s="201"/>
      <c r="HQ2" s="201"/>
      <c r="HR2" s="201"/>
      <c r="HS2" s="201"/>
      <c r="HT2" s="201"/>
      <c r="HU2" s="201"/>
      <c r="HV2" s="201"/>
      <c r="HW2" s="201"/>
      <c r="HX2" s="201"/>
      <c r="HY2" s="201"/>
      <c r="HZ2" s="201"/>
      <c r="IA2" s="201"/>
      <c r="IB2" s="201"/>
      <c r="IC2" s="201"/>
      <c r="ID2" s="201"/>
      <c r="IE2" s="201"/>
      <c r="IF2" s="201"/>
      <c r="IG2" s="201"/>
      <c r="IH2" s="201"/>
      <c r="II2" s="201"/>
      <c r="IJ2" s="201"/>
      <c r="IK2" s="201"/>
      <c r="IL2" s="201"/>
      <c r="IM2" s="201"/>
      <c r="IN2" s="201"/>
      <c r="IO2" s="201"/>
      <c r="IP2" s="201"/>
      <c r="IQ2" s="201"/>
      <c r="IR2" s="201"/>
      <c r="IS2" s="201"/>
      <c r="IT2" s="201"/>
      <c r="IU2" s="201"/>
      <c r="IV2" s="201"/>
      <c r="IW2" s="201"/>
      <c r="IX2" s="201"/>
      <c r="IY2" s="201"/>
      <c r="IZ2" s="201"/>
    </row>
    <row r="3" s="188" customFormat="1" ht="19.5" customHeight="1" spans="1:260">
      <c r="A3" s="191"/>
      <c r="B3" s="192"/>
      <c r="C3" s="192"/>
      <c r="D3" s="192"/>
      <c r="E3" s="192"/>
      <c r="F3" s="192"/>
      <c r="G3" s="192"/>
      <c r="H3" s="192"/>
      <c r="I3" s="192"/>
      <c r="J3" s="202" t="s">
        <v>1</v>
      </c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  <c r="DO3" s="203"/>
      <c r="DP3" s="203"/>
      <c r="DQ3" s="203"/>
      <c r="DR3" s="203"/>
      <c r="DS3" s="203"/>
      <c r="DT3" s="203"/>
      <c r="DU3" s="203"/>
      <c r="DV3" s="203"/>
      <c r="DW3" s="203"/>
      <c r="DX3" s="203"/>
      <c r="DY3" s="203"/>
      <c r="DZ3" s="203"/>
      <c r="EA3" s="203"/>
      <c r="EB3" s="203"/>
      <c r="EC3" s="203"/>
      <c r="ED3" s="203"/>
      <c r="EE3" s="203"/>
      <c r="EF3" s="203"/>
      <c r="EG3" s="203"/>
      <c r="EH3" s="203"/>
      <c r="EI3" s="203"/>
      <c r="EJ3" s="203"/>
      <c r="EK3" s="203"/>
      <c r="EL3" s="203"/>
      <c r="EM3" s="203"/>
      <c r="EN3" s="203"/>
      <c r="EO3" s="203"/>
      <c r="EP3" s="203"/>
      <c r="EQ3" s="203"/>
      <c r="ER3" s="203"/>
      <c r="ES3" s="203"/>
      <c r="ET3" s="203"/>
      <c r="EU3" s="203"/>
      <c r="EV3" s="203"/>
      <c r="EW3" s="203"/>
      <c r="EX3" s="203"/>
      <c r="EY3" s="203"/>
      <c r="EZ3" s="203"/>
      <c r="FA3" s="203"/>
      <c r="FB3" s="203"/>
      <c r="FC3" s="203"/>
      <c r="FD3" s="203"/>
      <c r="FE3" s="203"/>
      <c r="FF3" s="203"/>
      <c r="FG3" s="203"/>
      <c r="FH3" s="203"/>
      <c r="FI3" s="203"/>
      <c r="FJ3" s="203"/>
      <c r="FK3" s="203"/>
      <c r="FL3" s="203"/>
      <c r="FM3" s="203"/>
      <c r="FN3" s="203"/>
      <c r="FO3" s="203"/>
      <c r="FP3" s="203"/>
      <c r="FQ3" s="203"/>
      <c r="FR3" s="203"/>
      <c r="FS3" s="203"/>
      <c r="FT3" s="203"/>
      <c r="FU3" s="203"/>
      <c r="FV3" s="203"/>
      <c r="FW3" s="203"/>
      <c r="FX3" s="203"/>
      <c r="FY3" s="203"/>
      <c r="FZ3" s="203"/>
      <c r="GA3" s="203"/>
      <c r="GB3" s="203"/>
      <c r="GC3" s="203"/>
      <c r="GD3" s="203"/>
      <c r="GE3" s="203"/>
      <c r="GF3" s="203"/>
      <c r="GG3" s="203"/>
      <c r="GH3" s="203"/>
      <c r="GI3" s="203"/>
      <c r="GJ3" s="203"/>
      <c r="GK3" s="203"/>
      <c r="GL3" s="203"/>
      <c r="GM3" s="203"/>
      <c r="GN3" s="203"/>
      <c r="GO3" s="203"/>
      <c r="GP3" s="203"/>
      <c r="GQ3" s="203"/>
      <c r="GR3" s="203"/>
      <c r="GS3" s="203"/>
      <c r="GT3" s="203"/>
      <c r="GU3" s="203"/>
      <c r="GV3" s="203"/>
      <c r="GW3" s="203"/>
      <c r="GX3" s="203"/>
      <c r="GY3" s="203"/>
      <c r="GZ3" s="203"/>
      <c r="HA3" s="203"/>
      <c r="HB3" s="203"/>
      <c r="HC3" s="203"/>
      <c r="HD3" s="203"/>
      <c r="HE3" s="203"/>
      <c r="HF3" s="203"/>
      <c r="HG3" s="203"/>
      <c r="HH3" s="203"/>
      <c r="HI3" s="203"/>
      <c r="HJ3" s="203"/>
      <c r="HK3" s="203"/>
      <c r="HL3" s="203"/>
      <c r="HM3" s="203"/>
      <c r="HN3" s="203"/>
      <c r="HO3" s="203"/>
      <c r="HP3" s="203"/>
      <c r="HQ3" s="203"/>
      <c r="HR3" s="203"/>
      <c r="HS3" s="203"/>
      <c r="HT3" s="203"/>
      <c r="HU3" s="203"/>
      <c r="HV3" s="203"/>
      <c r="HW3" s="203"/>
      <c r="HX3" s="203"/>
      <c r="HY3" s="203"/>
      <c r="HZ3" s="203"/>
      <c r="IA3" s="203"/>
      <c r="IB3" s="203"/>
      <c r="IC3" s="203"/>
      <c r="ID3" s="203"/>
      <c r="IE3" s="203"/>
      <c r="IF3" s="203"/>
      <c r="IG3" s="203"/>
      <c r="IH3" s="203"/>
      <c r="II3" s="203"/>
      <c r="IJ3" s="203"/>
      <c r="IK3" s="203"/>
      <c r="IL3" s="203"/>
      <c r="IM3" s="203"/>
      <c r="IN3" s="203"/>
      <c r="IO3" s="203"/>
      <c r="IP3" s="203"/>
      <c r="IQ3" s="203"/>
      <c r="IR3" s="203"/>
      <c r="IS3" s="203"/>
      <c r="IT3" s="203"/>
      <c r="IU3" s="203"/>
      <c r="IV3" s="203"/>
      <c r="IW3" s="203"/>
      <c r="IX3" s="203"/>
      <c r="IY3" s="203"/>
      <c r="IZ3" s="203"/>
    </row>
    <row r="4" s="188" customFormat="1" ht="36" customHeight="1" spans="1:260">
      <c r="A4" s="193" t="s">
        <v>1129</v>
      </c>
      <c r="B4" s="194" t="s">
        <v>1130</v>
      </c>
      <c r="C4" s="195"/>
      <c r="D4" s="196"/>
      <c r="E4" s="194" t="s">
        <v>1131</v>
      </c>
      <c r="F4" s="195"/>
      <c r="G4" s="196"/>
      <c r="H4" s="194" t="s">
        <v>1132</v>
      </c>
      <c r="I4" s="195"/>
      <c r="J4" s="196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5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3"/>
      <c r="DP4" s="203"/>
      <c r="DQ4" s="203"/>
      <c r="DR4" s="203"/>
      <c r="DS4" s="203"/>
      <c r="DT4" s="203"/>
      <c r="DU4" s="203"/>
      <c r="DV4" s="203"/>
      <c r="DW4" s="203"/>
      <c r="DX4" s="203"/>
      <c r="DY4" s="203"/>
      <c r="DZ4" s="203"/>
      <c r="EA4" s="203"/>
      <c r="EB4" s="203"/>
      <c r="EC4" s="203"/>
      <c r="ED4" s="203"/>
      <c r="EE4" s="203"/>
      <c r="EF4" s="203"/>
      <c r="EG4" s="203"/>
      <c r="EH4" s="203"/>
      <c r="EI4" s="203"/>
      <c r="EJ4" s="203"/>
      <c r="EK4" s="203"/>
      <c r="EL4" s="203"/>
      <c r="EM4" s="203"/>
      <c r="EN4" s="203"/>
      <c r="EO4" s="203"/>
      <c r="EP4" s="203"/>
      <c r="EQ4" s="203"/>
      <c r="ER4" s="203"/>
      <c r="ES4" s="203"/>
      <c r="ET4" s="203"/>
      <c r="EU4" s="203"/>
      <c r="EV4" s="203"/>
      <c r="EW4" s="203"/>
      <c r="EX4" s="203"/>
      <c r="EY4" s="203"/>
      <c r="EZ4" s="203"/>
      <c r="FA4" s="203"/>
      <c r="FB4" s="203"/>
      <c r="FC4" s="203"/>
      <c r="FD4" s="203"/>
      <c r="FE4" s="203"/>
      <c r="FF4" s="203"/>
      <c r="FG4" s="203"/>
      <c r="FH4" s="203"/>
      <c r="FI4" s="203"/>
      <c r="FJ4" s="203"/>
      <c r="FK4" s="203"/>
      <c r="FL4" s="203"/>
      <c r="FM4" s="203"/>
      <c r="FN4" s="203"/>
      <c r="FO4" s="203"/>
      <c r="FP4" s="203"/>
      <c r="FQ4" s="203"/>
      <c r="FR4" s="203"/>
      <c r="FS4" s="203"/>
      <c r="FT4" s="203"/>
      <c r="FU4" s="203"/>
      <c r="FV4" s="203"/>
      <c r="FW4" s="203"/>
      <c r="FX4" s="203"/>
      <c r="FY4" s="203"/>
      <c r="FZ4" s="203"/>
      <c r="GA4" s="203"/>
      <c r="GB4" s="203"/>
      <c r="GC4" s="203"/>
      <c r="GD4" s="203"/>
      <c r="GE4" s="203"/>
      <c r="GF4" s="203"/>
      <c r="GG4" s="203"/>
      <c r="GH4" s="203"/>
      <c r="GI4" s="203"/>
      <c r="GJ4" s="203"/>
      <c r="GK4" s="203"/>
      <c r="GL4" s="203"/>
      <c r="GM4" s="203"/>
      <c r="GN4" s="203"/>
      <c r="GO4" s="203"/>
      <c r="GP4" s="203"/>
      <c r="GQ4" s="203"/>
      <c r="GR4" s="203"/>
      <c r="GS4" s="203"/>
      <c r="GT4" s="203"/>
      <c r="GU4" s="203"/>
      <c r="GV4" s="203"/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203"/>
      <c r="ID4" s="203"/>
      <c r="IE4" s="203"/>
      <c r="IF4" s="203"/>
      <c r="IG4" s="203"/>
      <c r="IH4" s="203"/>
      <c r="II4" s="203"/>
      <c r="IJ4" s="203"/>
      <c r="IK4" s="203"/>
      <c r="IL4" s="203"/>
      <c r="IM4" s="203"/>
      <c r="IN4" s="203"/>
      <c r="IO4" s="203"/>
      <c r="IP4" s="203"/>
      <c r="IQ4" s="203"/>
      <c r="IR4" s="203"/>
      <c r="IS4" s="203"/>
      <c r="IT4" s="203"/>
      <c r="IU4" s="203"/>
      <c r="IV4" s="203"/>
      <c r="IW4" s="203"/>
      <c r="IX4" s="203"/>
      <c r="IY4" s="203"/>
      <c r="IZ4" s="203"/>
    </row>
    <row r="5" s="188" customFormat="1" ht="34.5" customHeight="1" spans="1:260">
      <c r="A5" s="193"/>
      <c r="B5" s="193" t="s">
        <v>1133</v>
      </c>
      <c r="C5" s="193" t="s">
        <v>1134</v>
      </c>
      <c r="D5" s="193" t="s">
        <v>1135</v>
      </c>
      <c r="E5" s="193" t="s">
        <v>1133</v>
      </c>
      <c r="F5" s="193" t="s">
        <v>1134</v>
      </c>
      <c r="G5" s="193" t="s">
        <v>1135</v>
      </c>
      <c r="H5" s="193" t="s">
        <v>1133</v>
      </c>
      <c r="I5" s="193" t="s">
        <v>1134</v>
      </c>
      <c r="J5" s="193" t="s">
        <v>1135</v>
      </c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5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3"/>
      <c r="BM5" s="203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3"/>
      <c r="CC5" s="203"/>
      <c r="CD5" s="203"/>
      <c r="CE5" s="203"/>
      <c r="CF5" s="203"/>
      <c r="CG5" s="203"/>
      <c r="CH5" s="203"/>
      <c r="CI5" s="203"/>
      <c r="CJ5" s="203"/>
      <c r="CK5" s="203"/>
      <c r="CL5" s="203"/>
      <c r="CM5" s="203"/>
      <c r="CN5" s="203"/>
      <c r="CO5" s="203"/>
      <c r="CP5" s="203"/>
      <c r="CQ5" s="203"/>
      <c r="CR5" s="203"/>
      <c r="CS5" s="203"/>
      <c r="CT5" s="203"/>
      <c r="CU5" s="203"/>
      <c r="CV5" s="203"/>
      <c r="CW5" s="203"/>
      <c r="CX5" s="203"/>
      <c r="CY5" s="203"/>
      <c r="CZ5" s="203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  <c r="EV5" s="203"/>
      <c r="EW5" s="203"/>
      <c r="EX5" s="203"/>
      <c r="EY5" s="203"/>
      <c r="EZ5" s="203"/>
      <c r="FA5" s="203"/>
      <c r="FB5" s="203"/>
      <c r="FC5" s="203"/>
      <c r="FD5" s="203"/>
      <c r="FE5" s="203"/>
      <c r="FF5" s="203"/>
      <c r="FG5" s="203"/>
      <c r="FH5" s="203"/>
      <c r="FI5" s="203"/>
      <c r="FJ5" s="203"/>
      <c r="FK5" s="203"/>
      <c r="FL5" s="203"/>
      <c r="FM5" s="203"/>
      <c r="FN5" s="203"/>
      <c r="FO5" s="203"/>
      <c r="FP5" s="203"/>
      <c r="FQ5" s="203"/>
      <c r="FR5" s="203"/>
      <c r="FS5" s="203"/>
      <c r="FT5" s="203"/>
      <c r="FU5" s="203"/>
      <c r="FV5" s="203"/>
      <c r="FW5" s="203"/>
      <c r="FX5" s="203"/>
      <c r="FY5" s="203"/>
      <c r="FZ5" s="203"/>
      <c r="GA5" s="203"/>
      <c r="GB5" s="203"/>
      <c r="GC5" s="203"/>
      <c r="GD5" s="203"/>
      <c r="GE5" s="203"/>
      <c r="GF5" s="203"/>
      <c r="GG5" s="203"/>
      <c r="GH5" s="203"/>
      <c r="GI5" s="203"/>
      <c r="GJ5" s="203"/>
      <c r="GK5" s="203"/>
      <c r="GL5" s="203"/>
      <c r="GM5" s="203"/>
      <c r="GN5" s="203"/>
      <c r="GO5" s="203"/>
      <c r="GP5" s="203"/>
      <c r="GQ5" s="203"/>
      <c r="GR5" s="203"/>
      <c r="GS5" s="203"/>
      <c r="GT5" s="203"/>
      <c r="GU5" s="203"/>
      <c r="GV5" s="203"/>
      <c r="GW5" s="203"/>
      <c r="GX5" s="203"/>
      <c r="GY5" s="203"/>
      <c r="GZ5" s="203"/>
      <c r="HA5" s="203"/>
      <c r="HB5" s="203"/>
      <c r="HC5" s="203"/>
      <c r="HD5" s="203"/>
      <c r="HE5" s="203"/>
      <c r="HF5" s="203"/>
      <c r="HG5" s="203"/>
      <c r="HH5" s="203"/>
      <c r="HI5" s="203"/>
      <c r="HJ5" s="203"/>
      <c r="HK5" s="203"/>
      <c r="HL5" s="203"/>
      <c r="HM5" s="203"/>
      <c r="HN5" s="203"/>
      <c r="HO5" s="203"/>
      <c r="HP5" s="203"/>
      <c r="HQ5" s="203"/>
      <c r="HR5" s="203"/>
      <c r="HS5" s="203"/>
      <c r="HT5" s="203"/>
      <c r="HU5" s="203"/>
      <c r="HV5" s="203"/>
      <c r="HW5" s="203"/>
      <c r="HX5" s="203"/>
      <c r="HY5" s="203"/>
      <c r="HZ5" s="203"/>
      <c r="IA5" s="203"/>
      <c r="IB5" s="203"/>
      <c r="IC5" s="203"/>
      <c r="ID5" s="203"/>
      <c r="IE5" s="203"/>
      <c r="IF5" s="203"/>
      <c r="IG5" s="203"/>
      <c r="IH5" s="203"/>
      <c r="II5" s="203"/>
      <c r="IJ5" s="203"/>
      <c r="IK5" s="203"/>
      <c r="IL5" s="203"/>
      <c r="IM5" s="203"/>
      <c r="IN5" s="203"/>
      <c r="IO5" s="203"/>
      <c r="IP5" s="203"/>
      <c r="IQ5" s="203"/>
      <c r="IR5" s="203"/>
      <c r="IS5" s="203"/>
      <c r="IT5" s="203"/>
      <c r="IU5" s="203"/>
      <c r="IV5" s="203"/>
      <c r="IW5" s="203"/>
      <c r="IX5" s="203"/>
      <c r="IY5" s="203"/>
      <c r="IZ5" s="203"/>
    </row>
    <row r="6" s="188" customFormat="1" ht="19.5" customHeight="1" spans="1:10">
      <c r="A6" s="197" t="s">
        <v>1136</v>
      </c>
      <c r="B6" s="198"/>
      <c r="C6" s="198"/>
      <c r="D6" s="198"/>
      <c r="E6" s="198"/>
      <c r="F6" s="198"/>
      <c r="G6" s="198"/>
      <c r="H6" s="198"/>
      <c r="I6" s="198"/>
      <c r="J6" s="204"/>
    </row>
    <row r="7" s="188" customFormat="1" ht="19.5" customHeight="1" spans="1:260">
      <c r="A7" s="193" t="s">
        <v>1137</v>
      </c>
      <c r="B7" s="199"/>
      <c r="C7" s="199"/>
      <c r="D7" s="199"/>
      <c r="E7" s="199"/>
      <c r="F7" s="199"/>
      <c r="G7" s="199"/>
      <c r="H7" s="199"/>
      <c r="I7" s="199"/>
      <c r="J7" s="199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5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  <c r="DO7" s="203"/>
      <c r="DP7" s="203"/>
      <c r="DQ7" s="203"/>
      <c r="DR7" s="203"/>
      <c r="DS7" s="203"/>
      <c r="DT7" s="203"/>
      <c r="DU7" s="203"/>
      <c r="DV7" s="203"/>
      <c r="DW7" s="203"/>
      <c r="DX7" s="203"/>
      <c r="DY7" s="203"/>
      <c r="DZ7" s="203"/>
      <c r="EA7" s="203"/>
      <c r="EB7" s="203"/>
      <c r="EC7" s="203"/>
      <c r="ED7" s="203"/>
      <c r="EE7" s="203"/>
      <c r="EF7" s="203"/>
      <c r="EG7" s="203"/>
      <c r="EH7" s="203"/>
      <c r="EI7" s="203"/>
      <c r="EJ7" s="203"/>
      <c r="EK7" s="203"/>
      <c r="EL7" s="203"/>
      <c r="EM7" s="203"/>
      <c r="EN7" s="203"/>
      <c r="EO7" s="203"/>
      <c r="EP7" s="203"/>
      <c r="EQ7" s="203"/>
      <c r="ER7" s="203"/>
      <c r="ES7" s="203"/>
      <c r="ET7" s="203"/>
      <c r="EU7" s="203"/>
      <c r="EV7" s="203"/>
      <c r="EW7" s="203"/>
      <c r="EX7" s="203"/>
      <c r="EY7" s="203"/>
      <c r="EZ7" s="203"/>
      <c r="FA7" s="203"/>
      <c r="FB7" s="203"/>
      <c r="FC7" s="203"/>
      <c r="FD7" s="203"/>
      <c r="FE7" s="203"/>
      <c r="FF7" s="203"/>
      <c r="FG7" s="203"/>
      <c r="FH7" s="203"/>
      <c r="FI7" s="203"/>
      <c r="FJ7" s="203"/>
      <c r="FK7" s="203"/>
      <c r="FL7" s="203"/>
      <c r="FM7" s="203"/>
      <c r="FN7" s="203"/>
      <c r="FO7" s="203"/>
      <c r="FP7" s="203"/>
      <c r="FQ7" s="203"/>
      <c r="FR7" s="203"/>
      <c r="FS7" s="203"/>
      <c r="FT7" s="203"/>
      <c r="FU7" s="203"/>
      <c r="FV7" s="203"/>
      <c r="FW7" s="203"/>
      <c r="FX7" s="203"/>
      <c r="FY7" s="203"/>
      <c r="FZ7" s="203"/>
      <c r="GA7" s="203"/>
      <c r="GB7" s="203"/>
      <c r="GC7" s="203"/>
      <c r="GD7" s="203"/>
      <c r="GE7" s="203"/>
      <c r="GF7" s="203"/>
      <c r="GG7" s="203"/>
      <c r="GH7" s="203"/>
      <c r="GI7" s="203"/>
      <c r="GJ7" s="203"/>
      <c r="GK7" s="203"/>
      <c r="GL7" s="203"/>
      <c r="GM7" s="203"/>
      <c r="GN7" s="203"/>
      <c r="GO7" s="203"/>
      <c r="GP7" s="203"/>
      <c r="GQ7" s="203"/>
      <c r="GR7" s="203"/>
      <c r="GS7" s="203"/>
      <c r="GT7" s="203"/>
      <c r="GU7" s="203"/>
      <c r="GV7" s="203"/>
      <c r="GW7" s="203"/>
      <c r="GX7" s="203"/>
      <c r="GY7" s="203"/>
      <c r="GZ7" s="203"/>
      <c r="HA7" s="203"/>
      <c r="HB7" s="203"/>
      <c r="HC7" s="203"/>
      <c r="HD7" s="203"/>
      <c r="HE7" s="203"/>
      <c r="HF7" s="203"/>
      <c r="HG7" s="203"/>
      <c r="HH7" s="203"/>
      <c r="HI7" s="203"/>
      <c r="HJ7" s="203"/>
      <c r="HK7" s="203"/>
      <c r="HL7" s="203"/>
      <c r="HM7" s="203"/>
      <c r="HN7" s="203"/>
      <c r="HO7" s="203"/>
      <c r="HP7" s="203"/>
      <c r="HQ7" s="203"/>
      <c r="HR7" s="203"/>
      <c r="HS7" s="203"/>
      <c r="HT7" s="203"/>
      <c r="HU7" s="203"/>
      <c r="HV7" s="203"/>
      <c r="HW7" s="203"/>
      <c r="HX7" s="203"/>
      <c r="HY7" s="203"/>
      <c r="HZ7" s="203"/>
      <c r="IA7" s="203"/>
      <c r="IB7" s="203"/>
      <c r="IC7" s="203"/>
      <c r="ID7" s="203"/>
      <c r="IE7" s="203"/>
      <c r="IF7" s="203"/>
      <c r="IG7" s="203"/>
      <c r="IH7" s="203"/>
      <c r="II7" s="203"/>
      <c r="IJ7" s="203"/>
      <c r="IK7" s="203"/>
      <c r="IL7" s="203"/>
      <c r="IM7" s="203"/>
      <c r="IN7" s="203"/>
      <c r="IO7" s="203"/>
      <c r="IP7" s="203"/>
      <c r="IQ7" s="203"/>
      <c r="IR7" s="203"/>
      <c r="IS7" s="203"/>
      <c r="IT7" s="203"/>
      <c r="IU7" s="203"/>
      <c r="IV7" s="203"/>
      <c r="IW7" s="203"/>
      <c r="IX7" s="203"/>
      <c r="IY7" s="203"/>
      <c r="IZ7" s="203"/>
    </row>
    <row r="8" s="188" customFormat="1" ht="27" customHeight="1" spans="1:10">
      <c r="A8" s="200" t="s">
        <v>1138</v>
      </c>
      <c r="B8" s="200"/>
      <c r="C8" s="200"/>
      <c r="D8" s="200"/>
      <c r="E8" s="200"/>
      <c r="F8" s="200"/>
      <c r="G8" s="200"/>
      <c r="H8" s="200"/>
      <c r="I8" s="200"/>
      <c r="J8" s="200"/>
    </row>
  </sheetData>
  <mergeCells count="6">
    <mergeCell ref="A1:J1"/>
    <mergeCell ref="A2:J2"/>
    <mergeCell ref="B4:D4"/>
    <mergeCell ref="E4:G4"/>
    <mergeCell ref="H4:J4"/>
    <mergeCell ref="A8:J8"/>
  </mergeCells>
  <printOptions horizontalCentered="1"/>
  <pageMargins left="0.55" right="0.275" top="0.707638888888889" bottom="0.629166666666667" header="0.511805555555556" footer="0.393055555555556"/>
  <pageSetup paperSize="9" scale="94" firstPageNumber="22" fitToHeight="0" orientation="landscape" useFirstPageNumber="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1 1 " > 
     < c o m m e n t   x m l n s = " h t t p s : / / w e b . w p s . c n / e t / 2 0 1 8 / m a i n "   s : r e f = " D 1 0 0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0 0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0 1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0 1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0 2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0 2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0 3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0 4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0 4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0 5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0 6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0 6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0 7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0 7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0 8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0 8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0 9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0 9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1 0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1 0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1 1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1 2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1 2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1 3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1 3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1 4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1 5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1 5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1 6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1 6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1 7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1 7 "   x m l n s : s = " h t t p : / / s c h e m a s . o p e n x m l f o r m a t s . o r g / s p r e a d s h e e t m l / 2 0 0 6 / m a i n "   r g b C l r = " 4 2 C 5 9 8 " / > 
   < / c o m m e n t L i s t > 
   < c o m m e n t L i s t   x m l n s = " h t t p s : / / w e b . w p s . c n / e t / 2 0 1 8 / m a i n "   s h e e t S t i d = " 1 0 " / > 
   < c o m m e n t L i s t   x m l n s = " h t t p s : / / w e b . w p s . c n / e t / 2 0 1 8 / m a i n "   s h e e t S t i d = " 9 " /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1一般公共预算收支总表</vt:lpstr>
      <vt:lpstr>2一般公共预算收入表</vt:lpstr>
      <vt:lpstr>3一般公共预算支出表</vt:lpstr>
      <vt:lpstr>4一般公共预算收支平衡表</vt:lpstr>
      <vt:lpstr>5一般公共预算本级支出明细表</vt:lpstr>
      <vt:lpstr>6一般公共预算本级基本支出预算表</vt:lpstr>
      <vt:lpstr>7一般公共预算税收返还和转移支付表</vt:lpstr>
      <vt:lpstr>8上级专项转移支付预算表</vt:lpstr>
      <vt:lpstr>9专项转移支付分地区、分项目表</vt:lpstr>
      <vt:lpstr>10政府一般债务限额和余额情况表</vt:lpstr>
      <vt:lpstr>11会同县政府性基金收支计划总表</vt:lpstr>
      <vt:lpstr>12会同县政府性基金收入表</vt:lpstr>
      <vt:lpstr>13会同县政府性基金支出表</vt:lpstr>
      <vt:lpstr>14会同县本级政府性基金支出表 </vt:lpstr>
      <vt:lpstr>15会同县政府性基金转移支付表</vt:lpstr>
      <vt:lpstr>16政府专项债务限额和余额情况表</vt:lpstr>
      <vt:lpstr>17国有资本经营预算收入表</vt:lpstr>
      <vt:lpstr>18国有资本经营预算支出表</vt:lpstr>
      <vt:lpstr>19本级国有资本经营预算收入表</vt:lpstr>
      <vt:lpstr>20本级国有资本经营预算支出表</vt:lpstr>
      <vt:lpstr>21国有资本经营预算转移支出表</vt:lpstr>
      <vt:lpstr>22社会保险基金预算收支总表</vt:lpstr>
      <vt:lpstr>23社会保险基金预算收入表</vt:lpstr>
      <vt:lpstr>24社会保险基金预算支出表</vt:lpstr>
      <vt:lpstr>25三公经费汇总表</vt:lpstr>
      <vt:lpstr>26地方政府债务情况表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yzmz</cp:lastModifiedBy>
  <dcterms:created xsi:type="dcterms:W3CDTF">2018-09-16T10:04:00Z</dcterms:created>
  <cp:lastPrinted>2021-10-20T18:29:00Z</cp:lastPrinted>
  <dcterms:modified xsi:type="dcterms:W3CDTF">2026-05-22T17:24:22Z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ubyTemplateID">
    <vt:lpwstr>14</vt:lpwstr>
  </property>
  <property fmtid="{D5CDD505-2E9C-101B-9397-08002B2CF9AE}" pid="4" name="ICV">
    <vt:lpwstr>21E50BB92D824C2D9772EC623D473B71_13</vt:lpwstr>
  </property>
</Properties>
</file>