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 tabRatio="873" firstSheet="9" activeTab="14"/>
  </bookViews>
  <sheets>
    <sheet name="1一般公共预算收入表" sheetId="4" r:id="rId1"/>
    <sheet name="2一般公共预算支出表" sheetId="5" r:id="rId2"/>
    <sheet name="3一般公共预算收支平衡表" sheetId="34" r:id="rId3"/>
    <sheet name="4一般公共预算本级支出表（按功能分类）" sheetId="33" r:id="rId4"/>
    <sheet name="5一般公共预算本级基本支出表（按经济分类）" sheetId="6" r:id="rId5"/>
    <sheet name="6一般公共预算税收返还和转移支付表" sheetId="35" r:id="rId6"/>
    <sheet name="7上级专项转移支付预算分项目表" sheetId="36" r:id="rId7"/>
    <sheet name="8对下专项转移支付预算分地区表" sheetId="37" r:id="rId8"/>
    <sheet name="9政府一般债务限额和余额情况表" sheetId="47" r:id="rId9"/>
    <sheet name="10政府性基金预算收支总表" sheetId="30" r:id="rId10"/>
    <sheet name="11政府性基金收入表" sheetId="32" r:id="rId11"/>
    <sheet name="12政府性基金支出表" sheetId="31" r:id="rId12"/>
    <sheet name="13政府性基金本级支出表 " sheetId="38" r:id="rId13"/>
    <sheet name="14政府性基金转移支付表" sheetId="39" r:id="rId14"/>
    <sheet name="15政府专项债务限额和余额情况表" sheetId="48" r:id="rId15"/>
    <sheet name="16国有资本经营预算收入表" sheetId="40" r:id="rId16"/>
    <sheet name="17国有资本经营预算支出表" sheetId="41" r:id="rId17"/>
    <sheet name="18国有资本经营预算本级收入表" sheetId="42" r:id="rId18"/>
    <sheet name="19国有资本经营预算本级支出表" sheetId="43" r:id="rId19"/>
    <sheet name="20国有资本经营预算转移支出表" sheetId="44" r:id="rId20"/>
    <sheet name="21社会保险基金预算收支总表" sheetId="22" r:id="rId21"/>
    <sheet name="22社会保险基金预算收入表" sheetId="45" r:id="rId22"/>
    <sheet name="23社会保险基金预算支出表" sheetId="46" r:id="rId23"/>
    <sheet name="24三公经费汇总表" sheetId="19" r:id="rId24"/>
    <sheet name="25地方政府债务情况表" sheetId="49" r:id="rId25"/>
  </sheets>
  <externalReferences>
    <externalReference r:id="rId27"/>
  </externalReferences>
  <definedNames>
    <definedName name="g">#N/A</definedName>
    <definedName name="_xlnm.Print_Area" localSheetId="10" hidden="1">#REF!</definedName>
    <definedName name="_xlnm.Print_Area" localSheetId="9" hidden="1">#REF!</definedName>
    <definedName name="_xlnm.Print_Area" localSheetId="11" hidden="1">#REF!</definedName>
    <definedName name="_xlnm.Print_Area" hidden="1">[1]明细表!$A$1:$E$120</definedName>
    <definedName name="_xlnm.Print_Titles" localSheetId="23">'24三公经费汇总表'!$4:4</definedName>
    <definedName name="_xlnm.Print_Titles" localSheetId="10" hidden="1">#REF!</definedName>
    <definedName name="_xlnm.Print_Titles" localSheetId="9" hidden="1">#REF!</definedName>
    <definedName name="_xlnm.Print_Titles" localSheetId="11" hidden="1">#REF!</definedName>
    <definedName name="_xlnm.Print_Titles" localSheetId="0">'1一般公共预算收入表'!$2:3</definedName>
    <definedName name="_xlnm.Print_Titles" localSheetId="4">'5一般公共预算本级基本支出表（按经济分类）'!$2:$4</definedName>
    <definedName name="_xlnm.Print_Titles" localSheetId="1">'2一般公共预算支出表'!#REF!</definedName>
    <definedName name="_xlnm.Print_Titles" hidden="1">#REF!</definedName>
    <definedName name="汇总表" localSheetId="23" hidden="1">#REF!</definedName>
    <definedName name="汇总表" localSheetId="10" hidden="1">#REF!</definedName>
    <definedName name="汇总表" localSheetId="9" hidden="1">#REF!</definedName>
    <definedName name="汇总表" localSheetId="11" hidden="1">#REF!</definedName>
    <definedName name="汇总表" localSheetId="0" hidden="1">#REF!</definedName>
    <definedName name="汇总表" localSheetId="4" hidden="1">#REF!</definedName>
    <definedName name="汇总表" hidden="1">#REF!</definedName>
    <definedName name="明细表" localSheetId="10" hidden="1">#REF!</definedName>
    <definedName name="明细表" localSheetId="9" hidden="1">#REF!</definedName>
    <definedName name="明细表" localSheetId="11" hidden="1">#REF!</definedName>
    <definedName name="明细表" hidden="1">[1]城市污水处理收入!$A$1:$E$10</definedName>
    <definedName name="一般公共预算支出明细表" localSheetId="23" hidden="1">#REF!</definedName>
    <definedName name="一般公共预算支出明细表" localSheetId="0" hidden="1">#REF!</definedName>
    <definedName name="一般公共预算支出明细表" localSheetId="4" hidden="1">#REF!</definedName>
    <definedName name="一般公共预算支出明细表" hidden="1">#REF!</definedName>
    <definedName name="_xlnm._FilterDatabase" localSheetId="3" hidden="1">'4一般公共预算本级支出表（按功能分类）'!$A$3:$D$1321</definedName>
    <definedName name="_xlnm.Print_Area" localSheetId="12" hidden="1">#REF!</definedName>
    <definedName name="_xlnm.Print_Titles" localSheetId="12" hidden="1">#REF!</definedName>
    <definedName name="汇总表" localSheetId="12" hidden="1">#REF!</definedName>
    <definedName name="明细表" localSheetId="12" hidden="1">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<sst xmlns="http://schemas.openxmlformats.org/spreadsheetml/2006/main" count="1914" uniqueCount="1365">
  <si>
    <t>2025年一般公共预算收入表</t>
  </si>
  <si>
    <t>单位：万元</t>
  </si>
  <si>
    <t>收入项目</t>
  </si>
  <si>
    <t>上年预算数</t>
  </si>
  <si>
    <t>上年预计执行数</t>
  </si>
  <si>
    <t>预算数</t>
  </si>
  <si>
    <t>一、一般公共预算本级收入</t>
  </si>
  <si>
    <t>(一)税收收入</t>
  </si>
  <si>
    <t xml:space="preserve">  增值税</t>
  </si>
  <si>
    <t xml:space="preserve">  企业所得税</t>
  </si>
  <si>
    <t xml:space="preserve">  个人所得税</t>
  </si>
  <si>
    <t xml:space="preserve">  资源税</t>
  </si>
  <si>
    <t xml:space="preserve">  城市维护建设税</t>
  </si>
  <si>
    <t xml:space="preserve">  房产税</t>
  </si>
  <si>
    <t xml:space="preserve">  印花税</t>
  </si>
  <si>
    <t xml:space="preserve">  城镇土地使用税</t>
  </si>
  <si>
    <t xml:space="preserve">  土地增值税</t>
  </si>
  <si>
    <t xml:space="preserve">  车船税</t>
  </si>
  <si>
    <t xml:space="preserve">  耕地占用税</t>
  </si>
  <si>
    <t xml:space="preserve">  契税</t>
  </si>
  <si>
    <t xml:space="preserve">  烟叶税</t>
  </si>
  <si>
    <t xml:space="preserve">  环境保护税</t>
  </si>
  <si>
    <t xml:space="preserve">  其他税收收入</t>
  </si>
  <si>
    <t>（二）非税收入</t>
  </si>
  <si>
    <t xml:space="preserve">  专项收入</t>
  </si>
  <si>
    <t xml:space="preserve">  行政事业性收费收入</t>
  </si>
  <si>
    <t xml:space="preserve">  罚没收入</t>
  </si>
  <si>
    <t xml:space="preserve">  国有资本经营收入</t>
  </si>
  <si>
    <t xml:space="preserve">  国有资源(资产)有偿使用收入</t>
  </si>
  <si>
    <t xml:space="preserve">  捐赠收入</t>
  </si>
  <si>
    <t xml:space="preserve">  政府住房基金收入</t>
  </si>
  <si>
    <t xml:space="preserve">  其他收入</t>
  </si>
  <si>
    <t>二、转移性收入</t>
  </si>
  <si>
    <t>（一）税收返还</t>
  </si>
  <si>
    <t>（二）一般性转移支付（财力性）</t>
  </si>
  <si>
    <t xml:space="preserve">  均衡性转移支付收入</t>
  </si>
  <si>
    <t xml:space="preserve">  县级基本财力保障机制奖补资金收入</t>
  </si>
  <si>
    <t xml:space="preserve">  民族地区转移支付收入</t>
  </si>
  <si>
    <t xml:space="preserve">  结算补助收入</t>
  </si>
  <si>
    <t xml:space="preserve">  企业事业单位划转补助收入</t>
  </si>
  <si>
    <t xml:space="preserve">  重点生态功能区转移支付收入</t>
  </si>
  <si>
    <t xml:space="preserve">  固定数额补助收入</t>
  </si>
  <si>
    <t xml:space="preserve">  革命老区转移支付收入</t>
  </si>
  <si>
    <t xml:space="preserve">  其他一般性转移支付收入</t>
  </si>
  <si>
    <t>（三）一般性转移支付（非财力性）</t>
  </si>
  <si>
    <t>（四）专项转移支付（非财力性）</t>
  </si>
  <si>
    <t>三、调入资金</t>
  </si>
  <si>
    <t>合  计</t>
  </si>
  <si>
    <t>2025年一般公共预算支出表</t>
  </si>
  <si>
    <t>支出项目</t>
  </si>
  <si>
    <t>2025年预算数</t>
  </si>
  <si>
    <t>一、上解上级支出</t>
  </si>
  <si>
    <t>二、一般公共预算本级支出</t>
  </si>
  <si>
    <t xml:space="preserve">  一般公共服务支出</t>
  </si>
  <si>
    <t xml:space="preserve">  外交支出</t>
  </si>
  <si>
    <t xml:space="preserve">  国防支出</t>
  </si>
  <si>
    <t xml:space="preserve">  公共安全支出</t>
  </si>
  <si>
    <t xml:space="preserve">  教育支出</t>
  </si>
  <si>
    <t xml:space="preserve">  科学技术支出</t>
  </si>
  <si>
    <t xml:space="preserve">  文化旅游体育与传媒支出</t>
  </si>
  <si>
    <t xml:space="preserve">  社会保障和就业支出</t>
  </si>
  <si>
    <t xml:space="preserve">  卫生健康支出</t>
  </si>
  <si>
    <t xml:space="preserve">  节能环保支出</t>
  </si>
  <si>
    <t xml:space="preserve">  城乡社区支出</t>
  </si>
  <si>
    <t xml:space="preserve">  农林水支出</t>
  </si>
  <si>
    <t xml:space="preserve">  交通运输支出</t>
  </si>
  <si>
    <t xml:space="preserve">  资源勘探工业信息等支出</t>
  </si>
  <si>
    <t xml:space="preserve">  商业服务业等支出</t>
  </si>
  <si>
    <t xml:space="preserve">  金融支出</t>
  </si>
  <si>
    <t xml:space="preserve">  地震灾后恢复重建支出</t>
  </si>
  <si>
    <t xml:space="preserve">  自然资源海洋气象等支出</t>
  </si>
  <si>
    <t xml:space="preserve">  住房保障支出</t>
  </si>
  <si>
    <t xml:space="preserve">  粮油物资储备支出</t>
  </si>
  <si>
    <t xml:space="preserve">  灾害防治与应急管理支出</t>
  </si>
  <si>
    <t xml:space="preserve">  预备费</t>
  </si>
  <si>
    <t xml:space="preserve">  其他支出</t>
  </si>
  <si>
    <t xml:space="preserve">  债务付息支出</t>
  </si>
  <si>
    <t>三、债务还本支出</t>
  </si>
  <si>
    <t>合 计</t>
  </si>
  <si>
    <t>2025年一般公共预算收支平衡表</t>
  </si>
  <si>
    <t>收                          入</t>
  </si>
  <si>
    <t>支                          出</t>
  </si>
  <si>
    <t>项          目</t>
  </si>
  <si>
    <t>(一)税收返还</t>
  </si>
  <si>
    <t xml:space="preserve">  所得税基数返还收入</t>
  </si>
  <si>
    <t xml:space="preserve">  成品油税费改革税收返还收入</t>
  </si>
  <si>
    <t xml:space="preserve">  增值税税收返还收入</t>
  </si>
  <si>
    <t xml:space="preserve">  消费税税收返还收入</t>
  </si>
  <si>
    <t xml:space="preserve">  增值税“五五分享”税收返还收入</t>
  </si>
  <si>
    <t xml:space="preserve">  其他返还性收入</t>
  </si>
  <si>
    <t>(二)一般性转移支付（财力性）</t>
  </si>
  <si>
    <t xml:space="preserve">  县级基本财力保障奖补资金收入</t>
  </si>
  <si>
    <t xml:space="preserve">  企事业单位划转补助收入</t>
  </si>
  <si>
    <t xml:space="preserve">  固定补助收入</t>
  </si>
  <si>
    <t>支　出　合　计</t>
  </si>
  <si>
    <t>收  入  合  计</t>
  </si>
  <si>
    <t>结余</t>
  </si>
  <si>
    <t>收  入  总  计</t>
  </si>
  <si>
    <t>支  出  总  计</t>
  </si>
  <si>
    <t>2025年一般公共预算本级支出表</t>
  </si>
  <si>
    <t>支出功能科目代码</t>
  </si>
  <si>
    <t>支出功能科目名称</t>
  </si>
  <si>
    <t>合计</t>
  </si>
  <si>
    <t>一般公共服务支出</t>
  </si>
  <si>
    <t xml:space="preserve">  人大事务</t>
  </si>
  <si>
    <t xml:space="preserve">    行政运行</t>
  </si>
  <si>
    <t xml:space="preserve">    一般行政管理事务</t>
  </si>
  <si>
    <t xml:space="preserve">    机关服务</t>
  </si>
  <si>
    <t xml:space="preserve">    人大会议</t>
  </si>
  <si>
    <t xml:space="preserve">    人大立法</t>
  </si>
  <si>
    <t xml:space="preserve">    人大监督</t>
  </si>
  <si>
    <t xml:space="preserve">    人大代表履职能力提升</t>
  </si>
  <si>
    <t xml:space="preserve">    代表工作</t>
  </si>
  <si>
    <t xml:space="preserve">    人大信访工作</t>
  </si>
  <si>
    <t xml:space="preserve">    事业运行</t>
  </si>
  <si>
    <t xml:space="preserve">    其他人大事务支出</t>
  </si>
  <si>
    <t xml:space="preserve">  政协事务</t>
  </si>
  <si>
    <t xml:space="preserve">    政协会议</t>
  </si>
  <si>
    <t xml:space="preserve">    委员视察</t>
  </si>
  <si>
    <t xml:space="preserve">    参政议政</t>
  </si>
  <si>
    <t xml:space="preserve">    其他政协事务支出</t>
  </si>
  <si>
    <t xml:space="preserve">  政府办公厅(室)及相关机构事务</t>
  </si>
  <si>
    <t xml:space="preserve">    专项服务</t>
  </si>
  <si>
    <t xml:space="preserve">    专项业务及机关事务管理</t>
  </si>
  <si>
    <t xml:space="preserve">    政务公开审批</t>
  </si>
  <si>
    <t xml:space="preserve">    参事事务</t>
  </si>
  <si>
    <t xml:space="preserve">    其他政府办公厅(室)及相关机构事务支出</t>
  </si>
  <si>
    <t xml:space="preserve">  发展与改革事务</t>
  </si>
  <si>
    <t xml:space="preserve">    战略规划与实施</t>
  </si>
  <si>
    <t xml:space="preserve">    日常经济运行调节</t>
  </si>
  <si>
    <t xml:space="preserve">    社会事业发展规划</t>
  </si>
  <si>
    <t xml:space="preserve">    经济体制改革研究</t>
  </si>
  <si>
    <t xml:space="preserve">    物价管理</t>
  </si>
  <si>
    <t xml:space="preserve">    其他发展与改革事务支出</t>
  </si>
  <si>
    <t xml:space="preserve">  统计信息事务</t>
  </si>
  <si>
    <t xml:space="preserve">    信息事务</t>
  </si>
  <si>
    <t xml:space="preserve">    专项统计业务</t>
  </si>
  <si>
    <t xml:space="preserve">    统计管理</t>
  </si>
  <si>
    <t xml:space="preserve">    专项普查活动</t>
  </si>
  <si>
    <t xml:space="preserve">    统计抽样调查</t>
  </si>
  <si>
    <t xml:space="preserve">    其他统计信息事务支出</t>
  </si>
  <si>
    <t xml:space="preserve">  财政事务</t>
  </si>
  <si>
    <t xml:space="preserve">    预算改革业务</t>
  </si>
  <si>
    <t xml:space="preserve">    财政国库业务</t>
  </si>
  <si>
    <t xml:space="preserve">    财政监察</t>
  </si>
  <si>
    <t xml:space="preserve">    信息化建设</t>
  </si>
  <si>
    <t xml:space="preserve">    财政委托业务支出</t>
  </si>
  <si>
    <t xml:space="preserve">    其他财政事务支出</t>
  </si>
  <si>
    <t xml:space="preserve">  税收事务</t>
  </si>
  <si>
    <t xml:space="preserve">    税收业务</t>
  </si>
  <si>
    <t xml:space="preserve">    其他税收事务支出</t>
  </si>
  <si>
    <t xml:space="preserve">  审计事务</t>
  </si>
  <si>
    <t xml:space="preserve">    审计业务</t>
  </si>
  <si>
    <t xml:space="preserve">    审计管理</t>
  </si>
  <si>
    <t xml:space="preserve">    其他审计事务支出</t>
  </si>
  <si>
    <t xml:space="preserve">  海关事务</t>
  </si>
  <si>
    <t xml:space="preserve">    缉私办案</t>
  </si>
  <si>
    <t xml:space="preserve">    口岸管理</t>
  </si>
  <si>
    <t xml:space="preserve">    海关关务</t>
  </si>
  <si>
    <t xml:space="preserve">    关税征管</t>
  </si>
  <si>
    <t xml:space="preserve">    海关监管</t>
  </si>
  <si>
    <t xml:space="preserve">    检验检疫</t>
  </si>
  <si>
    <t xml:space="preserve">    其他海关事务支出</t>
  </si>
  <si>
    <t xml:space="preserve">  纪检监察事务</t>
  </si>
  <si>
    <t xml:space="preserve">    大案要案查处</t>
  </si>
  <si>
    <t xml:space="preserve">    派驻派出机构</t>
  </si>
  <si>
    <t xml:space="preserve">    巡视工作</t>
  </si>
  <si>
    <t xml:space="preserve">    其他纪检监察事务支出</t>
  </si>
  <si>
    <t xml:space="preserve">  商贸事务</t>
  </si>
  <si>
    <t xml:space="preserve">    对外贸易管理</t>
  </si>
  <si>
    <t xml:space="preserve">    国际经济合作</t>
  </si>
  <si>
    <t xml:space="preserve">    外资管理</t>
  </si>
  <si>
    <t xml:space="preserve">    国内贸易管理</t>
  </si>
  <si>
    <t xml:space="preserve">    招商引资</t>
  </si>
  <si>
    <t xml:space="preserve">    其他商贸事务支出</t>
  </si>
  <si>
    <t xml:space="preserve">  知识产权事务</t>
  </si>
  <si>
    <t xml:space="preserve">    专利审批</t>
  </si>
  <si>
    <t xml:space="preserve">    知识产权战略和规划</t>
  </si>
  <si>
    <t xml:space="preserve">    国际合作与交流</t>
  </si>
  <si>
    <t xml:space="preserve">    知识产权宏观管理</t>
  </si>
  <si>
    <t xml:space="preserve">    商标管理</t>
  </si>
  <si>
    <t xml:space="preserve">    原产地地理标志管理</t>
  </si>
  <si>
    <t xml:space="preserve">    其他知识产权事务支出</t>
  </si>
  <si>
    <t xml:space="preserve">  民族事务</t>
  </si>
  <si>
    <t xml:space="preserve">    民族工作专项</t>
  </si>
  <si>
    <t xml:space="preserve">    其他民族事务支出</t>
  </si>
  <si>
    <t xml:space="preserve">  港澳台事务</t>
  </si>
  <si>
    <t xml:space="preserve">    港澳事务</t>
  </si>
  <si>
    <t xml:space="preserve">    台湾事务</t>
  </si>
  <si>
    <t xml:space="preserve">    其他港澳台事务支出</t>
  </si>
  <si>
    <t xml:space="preserve">  档案事务</t>
  </si>
  <si>
    <t xml:space="preserve">    档案馆</t>
  </si>
  <si>
    <t xml:space="preserve">    其他档案事务支出</t>
  </si>
  <si>
    <t xml:space="preserve">  民主党派及工商联事务</t>
  </si>
  <si>
    <t xml:space="preserve">    其他民主党派及工商联事务支出</t>
  </si>
  <si>
    <t xml:space="preserve">  群众团体事务</t>
  </si>
  <si>
    <t xml:space="preserve">    工会事务</t>
  </si>
  <si>
    <t xml:space="preserve">    其他群众团体事务支出</t>
  </si>
  <si>
    <t xml:space="preserve">  党委办公厅(室)及相关机构事务</t>
  </si>
  <si>
    <t xml:space="preserve">    专项业务</t>
  </si>
  <si>
    <t xml:space="preserve">    其他党委办公厅(室)及相关机构事务支出</t>
  </si>
  <si>
    <t xml:space="preserve">  组织事务</t>
  </si>
  <si>
    <t xml:space="preserve">    公务员事务</t>
  </si>
  <si>
    <t xml:space="preserve">    其他组织事务支出</t>
  </si>
  <si>
    <t xml:space="preserve">  宣传事务</t>
  </si>
  <si>
    <t xml:space="preserve">    宣传管理</t>
  </si>
  <si>
    <t xml:space="preserve">    其他宣传事务支出</t>
  </si>
  <si>
    <t xml:space="preserve">  统战事务</t>
  </si>
  <si>
    <t xml:space="preserve">    宗教事务</t>
  </si>
  <si>
    <t xml:space="preserve">    华侨事务</t>
  </si>
  <si>
    <t xml:space="preserve">    其他统战事务支出</t>
  </si>
  <si>
    <t xml:space="preserve">  对外联络事务</t>
  </si>
  <si>
    <t xml:space="preserve">    其他对外联络事务支出</t>
  </si>
  <si>
    <t xml:space="preserve">  其他共产党事务支出(款)</t>
  </si>
  <si>
    <t xml:space="preserve">    其他共产党事务支出(项)</t>
  </si>
  <si>
    <t xml:space="preserve">  网信事务</t>
  </si>
  <si>
    <t xml:space="preserve">    信息安全事务</t>
  </si>
  <si>
    <t xml:space="preserve">    其他网信事务支出</t>
  </si>
  <si>
    <t xml:space="preserve">  市场监督管理事务</t>
  </si>
  <si>
    <t xml:space="preserve">    市场主体管理</t>
  </si>
  <si>
    <t xml:space="preserve">    市场秩序执法</t>
  </si>
  <si>
    <t xml:space="preserve">    质量基础</t>
  </si>
  <si>
    <t xml:space="preserve">    药品事务</t>
  </si>
  <si>
    <t xml:space="preserve">    医疗器械事务</t>
  </si>
  <si>
    <t xml:space="preserve">    化妆品事务</t>
  </si>
  <si>
    <t xml:space="preserve">    质量安全监管</t>
  </si>
  <si>
    <t xml:space="preserve">    食品安全监管</t>
  </si>
  <si>
    <t xml:space="preserve">    其他市场监督管理事务</t>
  </si>
  <si>
    <t xml:space="preserve">  社会工作事务</t>
  </si>
  <si>
    <t xml:space="preserve">    其他社会工作事务支出</t>
  </si>
  <si>
    <t xml:space="preserve">  信访事务</t>
  </si>
  <si>
    <t xml:space="preserve">    信访业务</t>
  </si>
  <si>
    <t xml:space="preserve">    其他信访事务支出</t>
  </si>
  <si>
    <t xml:space="preserve">  其他一般公共服务支出(款)</t>
  </si>
  <si>
    <t xml:space="preserve">    国家赔偿费用支出</t>
  </si>
  <si>
    <t xml:space="preserve">    其他一般公共服务支出(项)</t>
  </si>
  <si>
    <t>外交支出</t>
  </si>
  <si>
    <t xml:space="preserve">  外交管理事务</t>
  </si>
  <si>
    <t xml:space="preserve">    其他外交管理事务支出</t>
  </si>
  <si>
    <t xml:space="preserve">  驻外机构</t>
  </si>
  <si>
    <t xml:space="preserve">    驻外使领馆(团、处)</t>
  </si>
  <si>
    <t xml:space="preserve">    其他驻外机构支出</t>
  </si>
  <si>
    <t xml:space="preserve">  对外援助</t>
  </si>
  <si>
    <t xml:space="preserve">    援外优惠贷款贴息</t>
  </si>
  <si>
    <t xml:space="preserve">    对外援助</t>
  </si>
  <si>
    <t xml:space="preserve">  国际组织</t>
  </si>
  <si>
    <t xml:space="preserve">    国际组织会费</t>
  </si>
  <si>
    <t xml:space="preserve">    国际组织捐赠</t>
  </si>
  <si>
    <t xml:space="preserve">    维和摊款</t>
  </si>
  <si>
    <t xml:space="preserve">    国际组织股金及基金</t>
  </si>
  <si>
    <t xml:space="preserve">    其他国际组织支出</t>
  </si>
  <si>
    <t xml:space="preserve">  对外合作与交流</t>
  </si>
  <si>
    <t xml:space="preserve">    在华国际会议</t>
  </si>
  <si>
    <t xml:space="preserve">    国际交流活动</t>
  </si>
  <si>
    <t xml:space="preserve">    对外合作活动</t>
  </si>
  <si>
    <t xml:space="preserve">    其他对外合作与交流支出</t>
  </si>
  <si>
    <t xml:space="preserve">  对外宣传(款)</t>
  </si>
  <si>
    <t xml:space="preserve">    对外宣传(项)</t>
  </si>
  <si>
    <t xml:space="preserve">  边界勘界联检</t>
  </si>
  <si>
    <t xml:space="preserve">    边界勘界</t>
  </si>
  <si>
    <t xml:space="preserve">    边界联检</t>
  </si>
  <si>
    <t xml:space="preserve">    边界界桩维护</t>
  </si>
  <si>
    <t xml:space="preserve">    其他支出</t>
  </si>
  <si>
    <t xml:space="preserve">  国际发展合作</t>
  </si>
  <si>
    <t xml:space="preserve">    其他国际发展合作支出</t>
  </si>
  <si>
    <t xml:space="preserve">  其他外交支出(款)</t>
  </si>
  <si>
    <t xml:space="preserve">    其他外交支出(项)</t>
  </si>
  <si>
    <t>国防支出</t>
  </si>
  <si>
    <t xml:space="preserve">  军费</t>
  </si>
  <si>
    <t xml:space="preserve">    现役部队</t>
  </si>
  <si>
    <t xml:space="preserve">    预备役部队</t>
  </si>
  <si>
    <t xml:space="preserve">    其他军费支出</t>
  </si>
  <si>
    <t xml:space="preserve">  国防科研事业(款)</t>
  </si>
  <si>
    <t xml:space="preserve">    国防科研事业(项)</t>
  </si>
  <si>
    <t xml:space="preserve">  专项工程(款)</t>
  </si>
  <si>
    <t xml:space="preserve">    专项工程(项)</t>
  </si>
  <si>
    <t xml:space="preserve">  国防动员</t>
  </si>
  <si>
    <t xml:space="preserve">    兵役征集</t>
  </si>
  <si>
    <t xml:space="preserve">    经济动员</t>
  </si>
  <si>
    <t xml:space="preserve">    人民防空</t>
  </si>
  <si>
    <t xml:space="preserve">    交通战备</t>
  </si>
  <si>
    <t xml:space="preserve">    民兵</t>
  </si>
  <si>
    <t xml:space="preserve">    边海防</t>
  </si>
  <si>
    <t xml:space="preserve">    其他国防动员支出</t>
  </si>
  <si>
    <t xml:space="preserve">  其他国防支出(款)</t>
  </si>
  <si>
    <t xml:space="preserve">    其他国防支出(项)</t>
  </si>
  <si>
    <t>公共安全支出</t>
  </si>
  <si>
    <t xml:space="preserve">  武装警察部队(款)</t>
  </si>
  <si>
    <t xml:space="preserve">    武装警察部队(项)</t>
  </si>
  <si>
    <t xml:space="preserve">    其他武装警察部队支出</t>
  </si>
  <si>
    <t xml:space="preserve">  公安</t>
  </si>
  <si>
    <t xml:space="preserve">    执法办案</t>
  </si>
  <si>
    <t xml:space="preserve">    特别业务</t>
  </si>
  <si>
    <t xml:space="preserve">    特勤业务</t>
  </si>
  <si>
    <t xml:space="preserve">    移民事务</t>
  </si>
  <si>
    <t xml:space="preserve">    其他公安支出</t>
  </si>
  <si>
    <t xml:space="preserve">  国家安全</t>
  </si>
  <si>
    <t xml:space="preserve">    安全业务</t>
  </si>
  <si>
    <t xml:space="preserve">    其他国家安全支出</t>
  </si>
  <si>
    <t xml:space="preserve">  检察</t>
  </si>
  <si>
    <t xml:space="preserve">    “两房”建设</t>
  </si>
  <si>
    <t xml:space="preserve">    检察监督</t>
  </si>
  <si>
    <t xml:space="preserve">    其他检察支出</t>
  </si>
  <si>
    <t xml:space="preserve">  法院</t>
  </si>
  <si>
    <t xml:space="preserve">    案件审判</t>
  </si>
  <si>
    <t xml:space="preserve">    案件执行</t>
  </si>
  <si>
    <t xml:space="preserve">    “两庭”建设</t>
  </si>
  <si>
    <t xml:space="preserve">    其他法院支出</t>
  </si>
  <si>
    <t xml:space="preserve">  司法</t>
  </si>
  <si>
    <t xml:space="preserve">    基层司法业务</t>
  </si>
  <si>
    <t xml:space="preserve">    普法宣传</t>
  </si>
  <si>
    <t xml:space="preserve">    律师管理</t>
  </si>
  <si>
    <t xml:space="preserve">    公共法律服务</t>
  </si>
  <si>
    <t xml:space="preserve">    国家统一法律职业资格考试</t>
  </si>
  <si>
    <t xml:space="preserve">    社区矫正</t>
  </si>
  <si>
    <t xml:space="preserve">    法治建设</t>
  </si>
  <si>
    <t xml:space="preserve">    其他司法支出</t>
  </si>
  <si>
    <t xml:space="preserve">  监狱</t>
  </si>
  <si>
    <t xml:space="preserve">    罪犯生活及医疗卫生</t>
  </si>
  <si>
    <t xml:space="preserve">    监狱业务及罪犯改造</t>
  </si>
  <si>
    <t xml:space="preserve">    狱政设施建设</t>
  </si>
  <si>
    <t xml:space="preserve">    其他监狱支出</t>
  </si>
  <si>
    <t xml:space="preserve">  强制隔离戒毒</t>
  </si>
  <si>
    <t xml:space="preserve">    强制隔离戒毒人员生活</t>
  </si>
  <si>
    <t xml:space="preserve">    强制隔离戒毒人员教育</t>
  </si>
  <si>
    <t xml:space="preserve">    所政设施建设</t>
  </si>
  <si>
    <t xml:space="preserve">    其他强制隔离戒毒支出</t>
  </si>
  <si>
    <t xml:space="preserve">  国家保密</t>
  </si>
  <si>
    <t xml:space="preserve">    保密技术</t>
  </si>
  <si>
    <t xml:space="preserve">    保密管理</t>
  </si>
  <si>
    <t xml:space="preserve">    其他国家保密支出</t>
  </si>
  <si>
    <t xml:space="preserve">  缉私警察</t>
  </si>
  <si>
    <t xml:space="preserve">    缉私业务</t>
  </si>
  <si>
    <t xml:space="preserve">    其他缉私警察支出</t>
  </si>
  <si>
    <t xml:space="preserve">  其他公共安全支出(款)</t>
  </si>
  <si>
    <t xml:space="preserve">    国家司法救助支出</t>
  </si>
  <si>
    <t xml:space="preserve">    其他公共安全支出(项)</t>
  </si>
  <si>
    <t>教育支出</t>
  </si>
  <si>
    <t xml:space="preserve">  教育管理事务</t>
  </si>
  <si>
    <t xml:space="preserve">    其他教育管理事务支出</t>
  </si>
  <si>
    <t xml:space="preserve">  普通教育</t>
  </si>
  <si>
    <t xml:space="preserve">    学前教育</t>
  </si>
  <si>
    <t xml:space="preserve">    小学教育</t>
  </si>
  <si>
    <t xml:space="preserve">    初中教育</t>
  </si>
  <si>
    <t xml:space="preserve">    高中教育</t>
  </si>
  <si>
    <t xml:space="preserve">    高等教育</t>
  </si>
  <si>
    <t xml:space="preserve">    其他普通教育支出</t>
  </si>
  <si>
    <t xml:space="preserve">  职业教育</t>
  </si>
  <si>
    <t xml:space="preserve">    初等职业教育</t>
  </si>
  <si>
    <t xml:space="preserve">    中等职业教育</t>
  </si>
  <si>
    <t xml:space="preserve">    技校教育</t>
  </si>
  <si>
    <t xml:space="preserve">    高等职业教育</t>
  </si>
  <si>
    <t xml:space="preserve">    其他职业教育支出</t>
  </si>
  <si>
    <t xml:space="preserve">  成人教育</t>
  </si>
  <si>
    <t xml:space="preserve">    成人初等教育</t>
  </si>
  <si>
    <t xml:space="preserve">    成人中等教育</t>
  </si>
  <si>
    <t xml:space="preserve">    成人高等教育</t>
  </si>
  <si>
    <t xml:space="preserve">    成人广播电视教育</t>
  </si>
  <si>
    <t xml:space="preserve">    其他成人教育支出</t>
  </si>
  <si>
    <t xml:space="preserve">  广播电视教育</t>
  </si>
  <si>
    <t xml:space="preserve">    广播电视学校</t>
  </si>
  <si>
    <t xml:space="preserve">    教育电视台</t>
  </si>
  <si>
    <t xml:space="preserve">    其他广播电视教育支出</t>
  </si>
  <si>
    <t xml:space="preserve">  留学教育</t>
  </si>
  <si>
    <t xml:space="preserve">    出国留学教育</t>
  </si>
  <si>
    <t xml:space="preserve">    来华留学教育</t>
  </si>
  <si>
    <t xml:space="preserve">    其他留学教育支出</t>
  </si>
  <si>
    <t xml:space="preserve">  特殊教育</t>
  </si>
  <si>
    <t xml:space="preserve">    特殊学校教育</t>
  </si>
  <si>
    <t xml:space="preserve">    工读学校教育</t>
  </si>
  <si>
    <t xml:space="preserve">    其他特殊教育支出</t>
  </si>
  <si>
    <t xml:space="preserve">  进修及培训</t>
  </si>
  <si>
    <t xml:space="preserve">    教师进修</t>
  </si>
  <si>
    <t xml:space="preserve">    干部教育</t>
  </si>
  <si>
    <t xml:space="preserve">    培训支出</t>
  </si>
  <si>
    <t xml:space="preserve">    退役士兵能力提升</t>
  </si>
  <si>
    <t xml:space="preserve">    其他进修及培训</t>
  </si>
  <si>
    <t xml:space="preserve">  教育费附加安排的支出</t>
  </si>
  <si>
    <t xml:space="preserve">    农村中小学校舍建设</t>
  </si>
  <si>
    <t xml:space="preserve">    农村中小学教学设施</t>
  </si>
  <si>
    <t xml:space="preserve">    城市中小学校舍建设</t>
  </si>
  <si>
    <t xml:space="preserve">    城市中小学教学设施</t>
  </si>
  <si>
    <t xml:space="preserve">    中等职业学校教学设施</t>
  </si>
  <si>
    <t xml:space="preserve">    其他教育费附加安排的支出</t>
  </si>
  <si>
    <t xml:space="preserve">  其他教育支出(款)</t>
  </si>
  <si>
    <t xml:space="preserve">    其他教育支出(项)</t>
  </si>
  <si>
    <t>科学技术支出</t>
  </si>
  <si>
    <t xml:space="preserve">  科学技术管理事务</t>
  </si>
  <si>
    <t xml:space="preserve">    其他科学技术管理事务支出</t>
  </si>
  <si>
    <t xml:space="preserve">  基础研究</t>
  </si>
  <si>
    <t xml:space="preserve">    机构运行</t>
  </si>
  <si>
    <t xml:space="preserve">    自然科学基金</t>
  </si>
  <si>
    <t xml:space="preserve">    实验室及相关设施</t>
  </si>
  <si>
    <t xml:space="preserve">    重大科学工程</t>
  </si>
  <si>
    <t xml:space="preserve">    专项基础科研</t>
  </si>
  <si>
    <t xml:space="preserve">    专项技术基础</t>
  </si>
  <si>
    <t xml:space="preserve">    科技人才队伍建设</t>
  </si>
  <si>
    <t xml:space="preserve">    其他基础研究支出</t>
  </si>
  <si>
    <t xml:space="preserve">  应用研究</t>
  </si>
  <si>
    <t xml:space="preserve">    社会公益研究</t>
  </si>
  <si>
    <t xml:space="preserve">    高技术研究</t>
  </si>
  <si>
    <t xml:space="preserve">    专项科研试制</t>
  </si>
  <si>
    <t xml:space="preserve">    其他应用研究支出</t>
  </si>
  <si>
    <t xml:space="preserve">  技术研究与开发</t>
  </si>
  <si>
    <t xml:space="preserve">    科技成果转化与扩散</t>
  </si>
  <si>
    <t xml:space="preserve">    共性技术研究与开发</t>
  </si>
  <si>
    <t xml:space="preserve">    其他技术研究与开发支出</t>
  </si>
  <si>
    <t xml:space="preserve">  科技条件与服务</t>
  </si>
  <si>
    <t xml:space="preserve">    技术创新服务体系</t>
  </si>
  <si>
    <t xml:space="preserve">    科技条件专项</t>
  </si>
  <si>
    <t xml:space="preserve">    其他科技条件与服务支出</t>
  </si>
  <si>
    <t xml:space="preserve">  社会科学</t>
  </si>
  <si>
    <t xml:space="preserve">    社会科学研究机构</t>
  </si>
  <si>
    <t xml:space="preserve">    社会科学研究</t>
  </si>
  <si>
    <t xml:space="preserve">    社科基金支出</t>
  </si>
  <si>
    <t xml:space="preserve">    其他社会科学支出</t>
  </si>
  <si>
    <t xml:space="preserve">  科学技术普及</t>
  </si>
  <si>
    <t xml:space="preserve">    科普活动</t>
  </si>
  <si>
    <t xml:space="preserve">    青少年科技活动</t>
  </si>
  <si>
    <t xml:space="preserve">    学术交流活动</t>
  </si>
  <si>
    <t xml:space="preserve">    科技馆站</t>
  </si>
  <si>
    <t xml:space="preserve">    其他科学技术普及支出</t>
  </si>
  <si>
    <t xml:space="preserve">  科技交流与合作</t>
  </si>
  <si>
    <t xml:space="preserve">    国际交流与合作</t>
  </si>
  <si>
    <t xml:space="preserve">    重大科技合作项目</t>
  </si>
  <si>
    <t xml:space="preserve">    其他科技交流与合作支出</t>
  </si>
  <si>
    <t xml:space="preserve">  科技重大项目</t>
  </si>
  <si>
    <t xml:space="preserve">    科技重大专项</t>
  </si>
  <si>
    <t xml:space="preserve">    重点研发计划</t>
  </si>
  <si>
    <t xml:space="preserve">    其他科技重大项目</t>
  </si>
  <si>
    <t xml:space="preserve">  其他科学技术支出(款)</t>
  </si>
  <si>
    <t xml:space="preserve">    科技奖励</t>
  </si>
  <si>
    <t xml:space="preserve">    核应急</t>
  </si>
  <si>
    <t xml:space="preserve">    转制科研机构</t>
  </si>
  <si>
    <t xml:space="preserve">    其他科学技术支出(项)</t>
  </si>
  <si>
    <t>文化旅游体育与传媒支出</t>
  </si>
  <si>
    <t xml:space="preserve">  文化和旅游</t>
  </si>
  <si>
    <t xml:space="preserve">    图书馆</t>
  </si>
  <si>
    <t xml:space="preserve">    文化展示及纪念机构</t>
  </si>
  <si>
    <t xml:space="preserve">    艺术表演场所</t>
  </si>
  <si>
    <t xml:space="preserve">    艺术表演团体</t>
  </si>
  <si>
    <t xml:space="preserve">    文化活动</t>
  </si>
  <si>
    <t xml:space="preserve">    群众文化</t>
  </si>
  <si>
    <t xml:space="preserve">    文化和旅游交流与合作</t>
  </si>
  <si>
    <t xml:space="preserve">    文化创作与保护</t>
  </si>
  <si>
    <t xml:space="preserve">    文化和旅游市场管理</t>
  </si>
  <si>
    <t xml:space="preserve">    旅游宣传</t>
  </si>
  <si>
    <t xml:space="preserve">    文化和旅游管理事务</t>
  </si>
  <si>
    <t xml:space="preserve">    其他文化和旅游支出</t>
  </si>
  <si>
    <t xml:space="preserve">  文物</t>
  </si>
  <si>
    <t xml:space="preserve">    文物保护</t>
  </si>
  <si>
    <t xml:space="preserve">    博物馆</t>
  </si>
  <si>
    <t xml:space="preserve">    历史名城与古迹</t>
  </si>
  <si>
    <t xml:space="preserve">    其他文物支出</t>
  </si>
  <si>
    <t xml:space="preserve">  体育</t>
  </si>
  <si>
    <t xml:space="preserve">    运动项目管理</t>
  </si>
  <si>
    <t xml:space="preserve">    体育竞赛</t>
  </si>
  <si>
    <t xml:space="preserve">    体育训练</t>
  </si>
  <si>
    <t xml:space="preserve">    体育场馆</t>
  </si>
  <si>
    <t xml:space="preserve">    群众体育</t>
  </si>
  <si>
    <t xml:space="preserve">    体育交流与合作</t>
  </si>
  <si>
    <t xml:space="preserve">    其他体育支出</t>
  </si>
  <si>
    <t xml:space="preserve">  新闻出版电影</t>
  </si>
  <si>
    <t xml:space="preserve">    新闻通讯</t>
  </si>
  <si>
    <t xml:space="preserve">    出版发行</t>
  </si>
  <si>
    <t xml:space="preserve">    版权管理</t>
  </si>
  <si>
    <t xml:space="preserve">    电影</t>
  </si>
  <si>
    <t xml:space="preserve">    其他新闻出版电影支出</t>
  </si>
  <si>
    <t xml:space="preserve">  广播电视</t>
  </si>
  <si>
    <t xml:space="preserve">    监测监管</t>
  </si>
  <si>
    <t xml:space="preserve">    传输发射</t>
  </si>
  <si>
    <t xml:space="preserve">    广播电视事务</t>
  </si>
  <si>
    <t xml:space="preserve">    其他广播电视支出</t>
  </si>
  <si>
    <t xml:space="preserve">  其他文化旅游体育与传媒支出(款)</t>
  </si>
  <si>
    <t xml:space="preserve">    宣传文化发展专项支出</t>
  </si>
  <si>
    <t xml:space="preserve">    文化产业发展专项支出</t>
  </si>
  <si>
    <t xml:space="preserve">    其他文化旅游体育与传媒支出(项)</t>
  </si>
  <si>
    <t>社会保障和就业支出</t>
  </si>
  <si>
    <t xml:space="preserve">  人力资源和社会保障管理事务</t>
  </si>
  <si>
    <t xml:space="preserve">    综合业务管理</t>
  </si>
  <si>
    <t xml:space="preserve">    劳动保障监察</t>
  </si>
  <si>
    <t xml:space="preserve">    就业管理事务</t>
  </si>
  <si>
    <t xml:space="preserve">    社会保险业务管理事务</t>
  </si>
  <si>
    <t xml:space="preserve">    社会保险经办机构</t>
  </si>
  <si>
    <t xml:space="preserve">    劳动关系和维权</t>
  </si>
  <si>
    <t xml:space="preserve">    公共就业服务和职业技能鉴定机构</t>
  </si>
  <si>
    <t xml:space="preserve">    劳动人事争议调解仲裁</t>
  </si>
  <si>
    <t xml:space="preserve">    政府特殊津贴</t>
  </si>
  <si>
    <t xml:space="preserve">    资助留学回国人员</t>
  </si>
  <si>
    <t xml:space="preserve">    博士后日常经费</t>
  </si>
  <si>
    <t xml:space="preserve">    引进人才费用</t>
  </si>
  <si>
    <t xml:space="preserve">    其他人力资源和社会保障管理事务支出</t>
  </si>
  <si>
    <t xml:space="preserve">  民政管理事务</t>
  </si>
  <si>
    <t xml:space="preserve">    社会组织管理</t>
  </si>
  <si>
    <t xml:space="preserve">    行政区划和地名管理</t>
  </si>
  <si>
    <t xml:space="preserve">    基层政权建设和社区治理</t>
  </si>
  <si>
    <t xml:space="preserve">    其他民政管理事务支出</t>
  </si>
  <si>
    <t xml:space="preserve">  补充全国社会保障基金</t>
  </si>
  <si>
    <t xml:space="preserve">    用一般公共预算补充基金</t>
  </si>
  <si>
    <t xml:space="preserve">  行政事业单位养老支出</t>
  </si>
  <si>
    <t xml:space="preserve">    行政单位离退休</t>
  </si>
  <si>
    <t xml:space="preserve">    事业单位离退休</t>
  </si>
  <si>
    <t xml:space="preserve">    离退休人员管理机构</t>
  </si>
  <si>
    <t xml:space="preserve">    机关事业单位基本养老保险缴费支出</t>
  </si>
  <si>
    <t xml:space="preserve">    机关事业单位职业年金缴费支出</t>
  </si>
  <si>
    <t xml:space="preserve">    对机关事业单位基本养老保险基金的补助</t>
  </si>
  <si>
    <t xml:space="preserve">    对机关事业单位职业年金的补助</t>
  </si>
  <si>
    <t xml:space="preserve">    其他行政事业单位养老支出</t>
  </si>
  <si>
    <t xml:space="preserve">  企业改革补助</t>
  </si>
  <si>
    <t xml:space="preserve">    企业关闭破产补助</t>
  </si>
  <si>
    <t xml:space="preserve">    厂办大集体改革补助</t>
  </si>
  <si>
    <t xml:space="preserve">    其他企业改革发展补助</t>
  </si>
  <si>
    <t xml:space="preserve">  就业补助</t>
  </si>
  <si>
    <t xml:space="preserve">    就业创业服务补贴</t>
  </si>
  <si>
    <t xml:space="preserve">    职业培训补贴</t>
  </si>
  <si>
    <t xml:space="preserve">    社会保险补贴</t>
  </si>
  <si>
    <t xml:space="preserve">    公益性岗位补贴</t>
  </si>
  <si>
    <t xml:space="preserve">    职业技能鉴定补贴</t>
  </si>
  <si>
    <t xml:space="preserve">    就业见习补贴</t>
  </si>
  <si>
    <t xml:space="preserve">    高技能人才培养补助</t>
  </si>
  <si>
    <t xml:space="preserve">    促进创业补贴</t>
  </si>
  <si>
    <t xml:space="preserve">    其他就业补助支出</t>
  </si>
  <si>
    <t xml:space="preserve">  抚恤</t>
  </si>
  <si>
    <t xml:space="preserve">    死亡抚恤</t>
  </si>
  <si>
    <t xml:space="preserve">    伤残抚恤</t>
  </si>
  <si>
    <t xml:space="preserve">    在乡复员、退伍军人生活补助</t>
  </si>
  <si>
    <t xml:space="preserve">    义务兵优待</t>
  </si>
  <si>
    <t xml:space="preserve">    农村籍退役士兵老年生活补助</t>
  </si>
  <si>
    <t xml:space="preserve">    光荣院</t>
  </si>
  <si>
    <t xml:space="preserve">    褒扬纪念</t>
  </si>
  <si>
    <t xml:space="preserve">    其他优抚支出</t>
  </si>
  <si>
    <t xml:space="preserve">  退役安置</t>
  </si>
  <si>
    <t xml:space="preserve">    退役士兵安置</t>
  </si>
  <si>
    <t xml:space="preserve">    军队移交政府的离退休人员安置</t>
  </si>
  <si>
    <t xml:space="preserve">    军队移交政府离退休干部管理机构</t>
  </si>
  <si>
    <t xml:space="preserve">    退役士兵管理教育</t>
  </si>
  <si>
    <t xml:space="preserve">    军队转业干部安置</t>
  </si>
  <si>
    <t xml:space="preserve">    其他退役安置支出</t>
  </si>
  <si>
    <t xml:space="preserve">  社会福利</t>
  </si>
  <si>
    <t xml:space="preserve">    儿童福利</t>
  </si>
  <si>
    <t xml:space="preserve">    老年福利</t>
  </si>
  <si>
    <t xml:space="preserve">    康复辅具</t>
  </si>
  <si>
    <t xml:space="preserve">    殡葬</t>
  </si>
  <si>
    <t xml:space="preserve">    社会福利事业单位</t>
  </si>
  <si>
    <t xml:space="preserve">    养老服务</t>
  </si>
  <si>
    <t xml:space="preserve">    其他社会福利支出</t>
  </si>
  <si>
    <t xml:space="preserve">  残疾人事业</t>
  </si>
  <si>
    <t xml:space="preserve">    残疾人康复</t>
  </si>
  <si>
    <t xml:space="preserve">    残疾人就业</t>
  </si>
  <si>
    <t xml:space="preserve">    残疾人体育</t>
  </si>
  <si>
    <t xml:space="preserve">    残疾人生活和护理补贴</t>
  </si>
  <si>
    <t xml:space="preserve">    其他残疾人事业支出</t>
  </si>
  <si>
    <t xml:space="preserve">  红十字事业</t>
  </si>
  <si>
    <t xml:space="preserve">    其他红十字事业支出</t>
  </si>
  <si>
    <t xml:space="preserve">  最低生活保障</t>
  </si>
  <si>
    <t xml:space="preserve">    城市最低生活保障金支出</t>
  </si>
  <si>
    <t xml:space="preserve">    农村最低生活保障金支出</t>
  </si>
  <si>
    <t xml:space="preserve">  临时救助</t>
  </si>
  <si>
    <t xml:space="preserve">    临时救助支出</t>
  </si>
  <si>
    <t xml:space="preserve">    流浪乞讨人员救助支出</t>
  </si>
  <si>
    <t xml:space="preserve">  特困人员救助供养</t>
  </si>
  <si>
    <t xml:space="preserve">    城市特困人员救助供养支出</t>
  </si>
  <si>
    <t xml:space="preserve">    农村特困人员救助供养支出</t>
  </si>
  <si>
    <t xml:space="preserve">  补充道路交通事故社会救助基金</t>
  </si>
  <si>
    <t xml:space="preserve">    对道路交通事故社会救助基金的补助</t>
  </si>
  <si>
    <t xml:space="preserve">    交强险罚款收入补助基金支出</t>
  </si>
  <si>
    <t xml:space="preserve">  其他生活救助</t>
  </si>
  <si>
    <t xml:space="preserve">    其他城市生活救助</t>
  </si>
  <si>
    <t xml:space="preserve">    其他农村生活救助</t>
  </si>
  <si>
    <t xml:space="preserve">  财政对基本养老保险基金的补助</t>
  </si>
  <si>
    <t xml:space="preserve">    财政对企业职工基本养老保险基金的补助</t>
  </si>
  <si>
    <t xml:space="preserve">    财政对城乡居民基本养老保险基金的补助</t>
  </si>
  <si>
    <t xml:space="preserve">    财政对其他基本养老保险基金的补助</t>
  </si>
  <si>
    <t xml:space="preserve">  财政对其他社会保险基金的补助</t>
  </si>
  <si>
    <t xml:space="preserve">    财政对失业保险基金的补助</t>
  </si>
  <si>
    <t xml:space="preserve">    财政对工伤保险基金的补助</t>
  </si>
  <si>
    <t xml:space="preserve">    其他财政对社会保险基金的补助</t>
  </si>
  <si>
    <t xml:space="preserve">  退役军人管理事务</t>
  </si>
  <si>
    <t xml:space="preserve">    拥军优属</t>
  </si>
  <si>
    <t xml:space="preserve">    军供保障</t>
  </si>
  <si>
    <t xml:space="preserve">    其他退役军人事务管理支出</t>
  </si>
  <si>
    <t xml:space="preserve">  财政代缴社会保险费支出</t>
  </si>
  <si>
    <t xml:space="preserve">    财政代缴城乡居民基本养老保险费支出</t>
  </si>
  <si>
    <t xml:space="preserve">    财政代缴其他社会保险费支出</t>
  </si>
  <si>
    <t xml:space="preserve">  其他社会保障和就业支出(款)</t>
  </si>
  <si>
    <t xml:space="preserve">    其他社会保障和就业支出(项)</t>
  </si>
  <si>
    <t>卫生健康支出</t>
  </si>
  <si>
    <t xml:space="preserve">  卫生健康管理事务</t>
  </si>
  <si>
    <t xml:space="preserve">    其他卫生健康管理事务支出</t>
  </si>
  <si>
    <t xml:space="preserve">  公立医院</t>
  </si>
  <si>
    <t xml:space="preserve">    综合医院</t>
  </si>
  <si>
    <t xml:space="preserve">    中医(民族)医院</t>
  </si>
  <si>
    <t xml:space="preserve">    传染病医院</t>
  </si>
  <si>
    <t xml:space="preserve">    职业病防治医院</t>
  </si>
  <si>
    <t xml:space="preserve">    精神病医院</t>
  </si>
  <si>
    <t xml:space="preserve">    妇幼保健医院</t>
  </si>
  <si>
    <t xml:space="preserve">    儿童医院</t>
  </si>
  <si>
    <t xml:space="preserve">    其他专科医院</t>
  </si>
  <si>
    <t xml:space="preserve">    福利医院</t>
  </si>
  <si>
    <t xml:space="preserve">    行业医院</t>
  </si>
  <si>
    <t xml:space="preserve">    处理医疗欠费</t>
  </si>
  <si>
    <t xml:space="preserve">    康复医院</t>
  </si>
  <si>
    <t xml:space="preserve">    优抚医院</t>
  </si>
  <si>
    <t xml:space="preserve">    其他公立医院支出</t>
  </si>
  <si>
    <t xml:space="preserve">  基层医疗卫生机构</t>
  </si>
  <si>
    <t xml:space="preserve">    城市社区卫生机构</t>
  </si>
  <si>
    <t xml:space="preserve">    乡镇卫生院</t>
  </si>
  <si>
    <t xml:space="preserve">    其他基层医疗卫生机构支出</t>
  </si>
  <si>
    <t xml:space="preserve">  公共卫生</t>
  </si>
  <si>
    <t xml:space="preserve">    疾病预防控制机构</t>
  </si>
  <si>
    <t xml:space="preserve">    卫生监督机构</t>
  </si>
  <si>
    <t xml:space="preserve">    妇幼保健机构</t>
  </si>
  <si>
    <t xml:space="preserve">    精神卫生机构</t>
  </si>
  <si>
    <t xml:space="preserve">    应急救治机构</t>
  </si>
  <si>
    <t xml:space="preserve">    采供血机构</t>
  </si>
  <si>
    <t xml:space="preserve">    其他专业公共卫生机构</t>
  </si>
  <si>
    <t xml:space="preserve">    基本公共卫生服务</t>
  </si>
  <si>
    <t xml:space="preserve">    重大公共卫生服务</t>
  </si>
  <si>
    <t xml:space="preserve">    突发公共卫生事件应急处置</t>
  </si>
  <si>
    <t xml:space="preserve">    其他公共卫生支出</t>
  </si>
  <si>
    <t xml:space="preserve">  计划生育事务</t>
  </si>
  <si>
    <t xml:space="preserve">    计划生育机构</t>
  </si>
  <si>
    <t xml:space="preserve">    计划生育服务</t>
  </si>
  <si>
    <t xml:space="preserve">    其他计划生育事务支出</t>
  </si>
  <si>
    <t xml:space="preserve">  行政事业单位医疗</t>
  </si>
  <si>
    <t xml:space="preserve">    行政单位医疗</t>
  </si>
  <si>
    <t xml:space="preserve">    事业单位医疗</t>
  </si>
  <si>
    <t xml:space="preserve">    公务员医疗补助</t>
  </si>
  <si>
    <t xml:space="preserve">    其他行政事业单位医疗支出</t>
  </si>
  <si>
    <t xml:space="preserve">  财政对基本医疗保险基金的补助</t>
  </si>
  <si>
    <t xml:space="preserve">    财政对职工基本医疗保险基金的补助</t>
  </si>
  <si>
    <t xml:space="preserve">    财政对城乡居民基本医疗保险基金的补助</t>
  </si>
  <si>
    <t xml:space="preserve">    财政对其他基本医疗保险基金的补助</t>
  </si>
  <si>
    <t xml:space="preserve">  医疗救助</t>
  </si>
  <si>
    <t xml:space="preserve">    城乡医疗救助</t>
  </si>
  <si>
    <t xml:space="preserve">    疾病应急救助</t>
  </si>
  <si>
    <t xml:space="preserve">    其他医疗救助支出</t>
  </si>
  <si>
    <t xml:space="preserve">  优抚对象医疗</t>
  </si>
  <si>
    <t xml:space="preserve">    优抚对象医疗补助</t>
  </si>
  <si>
    <t xml:space="preserve">    其他优抚对象医疗支出</t>
  </si>
  <si>
    <t xml:space="preserve">  医疗保障管理事务</t>
  </si>
  <si>
    <t xml:space="preserve">    医疗保障政策管理</t>
  </si>
  <si>
    <t xml:space="preserve">    医疗保障经办事务</t>
  </si>
  <si>
    <t xml:space="preserve">    其他医疗保障管理事务支出</t>
  </si>
  <si>
    <t xml:space="preserve">  老龄卫生健康事务(款)</t>
  </si>
  <si>
    <t xml:space="preserve">    老龄卫生健康事务(项)</t>
  </si>
  <si>
    <t xml:space="preserve">  中医药事务</t>
  </si>
  <si>
    <t xml:space="preserve">    中医(民族医)药专项</t>
  </si>
  <si>
    <t xml:space="preserve">    其他中医药事务支出</t>
  </si>
  <si>
    <t xml:space="preserve">  疾病预防控制事务</t>
  </si>
  <si>
    <t xml:space="preserve">    其他疾病预防控制事务支出</t>
  </si>
  <si>
    <t xml:space="preserve">  其他卫生健康支出(款)</t>
  </si>
  <si>
    <t xml:space="preserve">    其他卫生健康支出(项)</t>
  </si>
  <si>
    <t>节能环保支出</t>
  </si>
  <si>
    <t xml:space="preserve">  环境保护管理事务</t>
  </si>
  <si>
    <t xml:space="preserve">    生态环境保护宣传</t>
  </si>
  <si>
    <t xml:space="preserve">    环境保护法规、规划及标准</t>
  </si>
  <si>
    <t xml:space="preserve">    生态环境国际合作及履约</t>
  </si>
  <si>
    <t xml:space="preserve">    生态环境保护行政许可</t>
  </si>
  <si>
    <t xml:space="preserve">    应对气候变化管理事务</t>
  </si>
  <si>
    <t xml:space="preserve">    其他环境保护管理事务支出</t>
  </si>
  <si>
    <t xml:space="preserve">  环境监测与监察</t>
  </si>
  <si>
    <t xml:space="preserve">    建设项目环评审查与监督</t>
  </si>
  <si>
    <t xml:space="preserve">    核与辐射安全监督</t>
  </si>
  <si>
    <t xml:space="preserve">    其他环境监测与监察支出</t>
  </si>
  <si>
    <t xml:space="preserve">  污染防治</t>
  </si>
  <si>
    <t xml:space="preserve">    大气</t>
  </si>
  <si>
    <t xml:space="preserve">    水体</t>
  </si>
  <si>
    <t xml:space="preserve">    噪声</t>
  </si>
  <si>
    <t xml:space="preserve">    固体废弃物与化学品</t>
  </si>
  <si>
    <t xml:space="preserve">    放射源和放射性废物监管</t>
  </si>
  <si>
    <t xml:space="preserve">    辐射</t>
  </si>
  <si>
    <t xml:space="preserve">    土壤</t>
  </si>
  <si>
    <t xml:space="preserve">    其他污染防治支出</t>
  </si>
  <si>
    <t xml:space="preserve">  自然生态保护</t>
  </si>
  <si>
    <t xml:space="preserve">    生态保护</t>
  </si>
  <si>
    <t xml:space="preserve">    农村环境保护</t>
  </si>
  <si>
    <t xml:space="preserve">    生物及物种资源保护</t>
  </si>
  <si>
    <t xml:space="preserve">    草原生态修复治理</t>
  </si>
  <si>
    <t xml:space="preserve">    自然保护地</t>
  </si>
  <si>
    <t xml:space="preserve">    其他自然生态保护支出</t>
  </si>
  <si>
    <t xml:space="preserve">  森林保护修复</t>
  </si>
  <si>
    <t xml:space="preserve">    森林管护</t>
  </si>
  <si>
    <t xml:space="preserve">    社会保险补助</t>
  </si>
  <si>
    <t xml:space="preserve">    政策性社会性支出补助</t>
  </si>
  <si>
    <t xml:space="preserve">    天然林保护工程建设</t>
  </si>
  <si>
    <t xml:space="preserve">    停伐补助</t>
  </si>
  <si>
    <t xml:space="preserve">    其他森林保护修复支出</t>
  </si>
  <si>
    <t xml:space="preserve">  风沙荒漠治理</t>
  </si>
  <si>
    <t xml:space="preserve">    京津风沙源治理工程建设</t>
  </si>
  <si>
    <t xml:space="preserve">    其他风沙荒漠治理支出</t>
  </si>
  <si>
    <t xml:space="preserve">  退牧还草</t>
  </si>
  <si>
    <t xml:space="preserve">    退牧还草工程建设</t>
  </si>
  <si>
    <t xml:space="preserve">    其他退牧还草支出</t>
  </si>
  <si>
    <t xml:space="preserve">  已垦草原退耕还草(款)</t>
  </si>
  <si>
    <t xml:space="preserve">    已垦草原退耕还草(项)</t>
  </si>
  <si>
    <t xml:space="preserve">  能源节约利用(款)</t>
  </si>
  <si>
    <t xml:space="preserve">    能源节约利用(项)</t>
  </si>
  <si>
    <t xml:space="preserve">  污染减排</t>
  </si>
  <si>
    <t xml:space="preserve">    生态环境监测与信息</t>
  </si>
  <si>
    <t xml:space="preserve">    生态环境执法监察</t>
  </si>
  <si>
    <t xml:space="preserve">    减排专项支出</t>
  </si>
  <si>
    <t xml:space="preserve">    清洁生产专项支出</t>
  </si>
  <si>
    <t xml:space="preserve">    其他污染减排支出</t>
  </si>
  <si>
    <t xml:space="preserve">  可再生能源(款)</t>
  </si>
  <si>
    <t xml:space="preserve">    可再生能源(项)</t>
  </si>
  <si>
    <t xml:space="preserve">  循环经济(款)</t>
  </si>
  <si>
    <t xml:space="preserve">    循环经济(项)</t>
  </si>
  <si>
    <t xml:space="preserve">  能源管理事务</t>
  </si>
  <si>
    <t xml:space="preserve">    能源科技装备</t>
  </si>
  <si>
    <t xml:space="preserve">    能源行业管理</t>
  </si>
  <si>
    <t xml:space="preserve">    能源管理</t>
  </si>
  <si>
    <t xml:space="preserve">    农村电网建设</t>
  </si>
  <si>
    <t xml:space="preserve">    其他能源管理事务支出</t>
  </si>
  <si>
    <t xml:space="preserve">  其他节能环保支出(款)</t>
  </si>
  <si>
    <t xml:space="preserve">    其他节能环保支出(项)</t>
  </si>
  <si>
    <t>城乡社区支出</t>
  </si>
  <si>
    <t xml:space="preserve">  城乡社区管理事务</t>
  </si>
  <si>
    <t xml:space="preserve">    城管执法</t>
  </si>
  <si>
    <t xml:space="preserve">    工程建设标准规范编制与监管</t>
  </si>
  <si>
    <t xml:space="preserve">    工程建设管理</t>
  </si>
  <si>
    <t xml:space="preserve">    市政公用行业市场监管</t>
  </si>
  <si>
    <t xml:space="preserve">    住宅建设与房地产市场监管</t>
  </si>
  <si>
    <t xml:space="preserve">    执业资格注册、资质审查</t>
  </si>
  <si>
    <t xml:space="preserve">    其他城乡社区管理事务支出</t>
  </si>
  <si>
    <t xml:space="preserve">  城乡社区规划与管理(款)</t>
  </si>
  <si>
    <t xml:space="preserve">    城乡社区规划与管理(项)</t>
  </si>
  <si>
    <t xml:space="preserve">  城乡社区公共设施</t>
  </si>
  <si>
    <t xml:space="preserve">    小城镇基础设施建设</t>
  </si>
  <si>
    <t xml:space="preserve">    其他城乡社区公共设施支出</t>
  </si>
  <si>
    <t xml:space="preserve">  城乡社区环境卫生(款)</t>
  </si>
  <si>
    <t xml:space="preserve">    城乡社区环境卫生(项)</t>
  </si>
  <si>
    <t xml:space="preserve">  建设市场管理与监督(款)</t>
  </si>
  <si>
    <t xml:space="preserve">    建设市场管理与监督(项)</t>
  </si>
  <si>
    <t xml:space="preserve">  其他城乡社区支出(款)</t>
  </si>
  <si>
    <t xml:space="preserve">    其他城乡社区支出(项)</t>
  </si>
  <si>
    <t>农林水支出</t>
  </si>
  <si>
    <t xml:space="preserve">  农业农村</t>
  </si>
  <si>
    <t xml:space="preserve">    农垦运行</t>
  </si>
  <si>
    <t xml:space="preserve">    科技转化与推广服务</t>
  </si>
  <si>
    <t xml:space="preserve">    病虫害控制</t>
  </si>
  <si>
    <t xml:space="preserve">    农产品质量安全</t>
  </si>
  <si>
    <t xml:space="preserve">    执法监管</t>
  </si>
  <si>
    <t xml:space="preserve">    统计监测与信息服务</t>
  </si>
  <si>
    <t xml:space="preserve">    行业业务管理</t>
  </si>
  <si>
    <t xml:space="preserve">    对外交流与合作</t>
  </si>
  <si>
    <t xml:space="preserve">    防灾救灾</t>
  </si>
  <si>
    <t xml:space="preserve">    稳定农民收入补贴</t>
  </si>
  <si>
    <t xml:space="preserve">    农业结构调整补贴</t>
  </si>
  <si>
    <t xml:space="preserve">    农业生产发展</t>
  </si>
  <si>
    <t xml:space="preserve">    农村合作经济</t>
  </si>
  <si>
    <t xml:space="preserve">    农产品加工与促销</t>
  </si>
  <si>
    <t xml:space="preserve">    农村社会事业</t>
  </si>
  <si>
    <t xml:space="preserve">    农业生态资源保护</t>
  </si>
  <si>
    <t xml:space="preserve">    乡村道路建设</t>
  </si>
  <si>
    <t xml:space="preserve">    渔业发展</t>
  </si>
  <si>
    <t xml:space="preserve">    对高校毕业生到基层任职补助</t>
  </si>
  <si>
    <t xml:space="preserve">    耕地建设与利用</t>
  </si>
  <si>
    <t xml:space="preserve">    其他农业农村支出</t>
  </si>
  <si>
    <t xml:space="preserve">  林业和草原</t>
  </si>
  <si>
    <t xml:space="preserve">    事业机构</t>
  </si>
  <si>
    <t xml:space="preserve">    森林资源培育</t>
  </si>
  <si>
    <t xml:space="preserve">    技术推广与转化</t>
  </si>
  <si>
    <t xml:space="preserve">    森林资源管理</t>
  </si>
  <si>
    <t xml:space="preserve">    森林生态效益补偿</t>
  </si>
  <si>
    <t xml:space="preserve">    动植物保护</t>
  </si>
  <si>
    <t xml:space="preserve">    湿地保护</t>
  </si>
  <si>
    <t xml:space="preserve">    执法与监督</t>
  </si>
  <si>
    <t xml:space="preserve">    防沙治沙</t>
  </si>
  <si>
    <t xml:space="preserve">    对外合作与交流</t>
  </si>
  <si>
    <t xml:space="preserve">    产业化管理</t>
  </si>
  <si>
    <t xml:space="preserve">    信息管理</t>
  </si>
  <si>
    <t xml:space="preserve">    林区公共支出</t>
  </si>
  <si>
    <t xml:space="preserve">    贷款贴息</t>
  </si>
  <si>
    <t xml:space="preserve">    林业草原防灾减灾</t>
  </si>
  <si>
    <t xml:space="preserve">    草原管理</t>
  </si>
  <si>
    <t xml:space="preserve">    退耕还林还草</t>
  </si>
  <si>
    <t xml:space="preserve">    其他林业和草原支出</t>
  </si>
  <si>
    <t xml:space="preserve">  水利</t>
  </si>
  <si>
    <t xml:space="preserve">    水利行业业务管理</t>
  </si>
  <si>
    <t xml:space="preserve">    水利工程建设</t>
  </si>
  <si>
    <t xml:space="preserve">    水利工程运行与维护</t>
  </si>
  <si>
    <t xml:space="preserve">    长江黄河等流域管理</t>
  </si>
  <si>
    <t xml:space="preserve">    水利前期工作</t>
  </si>
  <si>
    <t xml:space="preserve">    水利执法监督</t>
  </si>
  <si>
    <t xml:space="preserve">    水土保持</t>
  </si>
  <si>
    <t xml:space="preserve">    水资源节约管理与保护</t>
  </si>
  <si>
    <t xml:space="preserve">    水质监测</t>
  </si>
  <si>
    <t xml:space="preserve">    水文测报</t>
  </si>
  <si>
    <t xml:space="preserve">    防汛</t>
  </si>
  <si>
    <t xml:space="preserve">    抗旱</t>
  </si>
  <si>
    <t xml:space="preserve">    农村水利</t>
  </si>
  <si>
    <t xml:space="preserve">    水利技术推广</t>
  </si>
  <si>
    <t xml:space="preserve">    国际河流治理与管理</t>
  </si>
  <si>
    <t xml:space="preserve">    江河湖库水系综合整治</t>
  </si>
  <si>
    <t xml:space="preserve">    大中型水库移民后期扶持专项支出</t>
  </si>
  <si>
    <t xml:space="preserve">    水利安全监督</t>
  </si>
  <si>
    <t xml:space="preserve">    水利建设征地及移民支出</t>
  </si>
  <si>
    <t xml:space="preserve">    农村供水</t>
  </si>
  <si>
    <t xml:space="preserve">    南水北调工程建设</t>
  </si>
  <si>
    <t xml:space="preserve">    南水北调工程管理</t>
  </si>
  <si>
    <t xml:space="preserve">    其他水利支出</t>
  </si>
  <si>
    <t xml:space="preserve">  巩固脱贫攻坚成果衔接乡村振兴</t>
  </si>
  <si>
    <t xml:space="preserve">    农村基础设施建设</t>
  </si>
  <si>
    <t xml:space="preserve">    生产发展</t>
  </si>
  <si>
    <t xml:space="preserve">    社会发展</t>
  </si>
  <si>
    <t xml:space="preserve">    贷款奖补和贴息</t>
  </si>
  <si>
    <t xml:space="preserve">    “三西”农业建设专项补助</t>
  </si>
  <si>
    <t xml:space="preserve">    其他巩固脱贫攻坚成果衔接乡村振兴支出</t>
  </si>
  <si>
    <t xml:space="preserve">  农村综合改革</t>
  </si>
  <si>
    <t xml:space="preserve">    对村级公益事业建设的补助</t>
  </si>
  <si>
    <t xml:space="preserve">    国有农场办社会职能改革补助</t>
  </si>
  <si>
    <t xml:space="preserve">    对村民委员会和村党支部的补助</t>
  </si>
  <si>
    <t xml:space="preserve">    对村集体经济组织的补助</t>
  </si>
  <si>
    <t xml:space="preserve">    农村综合改革示范试点补助</t>
  </si>
  <si>
    <t xml:space="preserve">    其他农村综合改革支出</t>
  </si>
  <si>
    <t xml:space="preserve">  普惠金融发展支出</t>
  </si>
  <si>
    <t xml:space="preserve">    支持农村金融机构</t>
  </si>
  <si>
    <t xml:space="preserve">    农业保险保费补贴</t>
  </si>
  <si>
    <t xml:space="preserve">    创业担保贷款贴息及奖补</t>
  </si>
  <si>
    <t xml:space="preserve">    补充创业担保贷款基金</t>
  </si>
  <si>
    <t xml:space="preserve">    其他普惠金融发展支出</t>
  </si>
  <si>
    <t xml:space="preserve">  目标价格补贴</t>
  </si>
  <si>
    <t xml:space="preserve">    棉花目标价格补贴</t>
  </si>
  <si>
    <t xml:space="preserve">    其他目标价格补贴</t>
  </si>
  <si>
    <t xml:space="preserve">  其他农林水支出(款)</t>
  </si>
  <si>
    <t xml:space="preserve">    化解其他公益性乡村债务支出</t>
  </si>
  <si>
    <t xml:space="preserve">    其他农林水支出(项)</t>
  </si>
  <si>
    <t>交通运输支出</t>
  </si>
  <si>
    <t xml:space="preserve">  公路水路运输</t>
  </si>
  <si>
    <t xml:space="preserve">    公路建设</t>
  </si>
  <si>
    <t xml:space="preserve">    公路养护</t>
  </si>
  <si>
    <t xml:space="preserve">    交通运输信息化建设</t>
  </si>
  <si>
    <t xml:space="preserve">    公路和运输安全</t>
  </si>
  <si>
    <t xml:space="preserve">    公路运输管理</t>
  </si>
  <si>
    <t xml:space="preserve">    公路和运输技术标准化建设</t>
  </si>
  <si>
    <t xml:space="preserve">    水运建设</t>
  </si>
  <si>
    <t xml:space="preserve">    航道维护</t>
  </si>
  <si>
    <t xml:space="preserve">    船舶检验</t>
  </si>
  <si>
    <t xml:space="preserve">    救助打捞</t>
  </si>
  <si>
    <t xml:space="preserve">    内河运输</t>
  </si>
  <si>
    <t xml:space="preserve">    远洋运输</t>
  </si>
  <si>
    <t xml:space="preserve">    海事管理</t>
  </si>
  <si>
    <t xml:space="preserve">    航标事业发展支出</t>
  </si>
  <si>
    <t xml:space="preserve">    水路运输管理支出</t>
  </si>
  <si>
    <t xml:space="preserve">    口岸建设</t>
  </si>
  <si>
    <t xml:space="preserve">    其他公路水路运输支出</t>
  </si>
  <si>
    <t xml:space="preserve">  铁路运输</t>
  </si>
  <si>
    <t xml:space="preserve">    铁路路网建设</t>
  </si>
  <si>
    <t xml:space="preserve">    铁路还贷专项</t>
  </si>
  <si>
    <t xml:space="preserve">    铁路安全</t>
  </si>
  <si>
    <t xml:space="preserve">    铁路专项运输</t>
  </si>
  <si>
    <t xml:space="preserve">    行业监管</t>
  </si>
  <si>
    <t xml:space="preserve">    其他铁路运输支出</t>
  </si>
  <si>
    <t xml:space="preserve">  民用航空运输</t>
  </si>
  <si>
    <t xml:space="preserve">    机场建设</t>
  </si>
  <si>
    <t xml:space="preserve">    空管系统建设</t>
  </si>
  <si>
    <t xml:space="preserve">    民航还贷专项支出</t>
  </si>
  <si>
    <t xml:space="preserve">    民用航空安全</t>
  </si>
  <si>
    <t xml:space="preserve">    民航专项运输</t>
  </si>
  <si>
    <t xml:space="preserve">    其他民用航空运输支出</t>
  </si>
  <si>
    <t xml:space="preserve">  邮政业支出</t>
  </si>
  <si>
    <t xml:space="preserve">    邮政普遍服务与特殊服务</t>
  </si>
  <si>
    <t xml:space="preserve">    其他邮政业支出</t>
  </si>
  <si>
    <t xml:space="preserve">  其他交通运输支出(款)</t>
  </si>
  <si>
    <t xml:space="preserve">    公共交通运营补助</t>
  </si>
  <si>
    <t xml:space="preserve">    其他交通运输支出(项)</t>
  </si>
  <si>
    <t>资源勘探工业信息等支出</t>
  </si>
  <si>
    <t xml:space="preserve">  资源勘探开发</t>
  </si>
  <si>
    <t xml:space="preserve">    煤炭勘探开采和洗选</t>
  </si>
  <si>
    <t xml:space="preserve">    石油和天然气勘探开采</t>
  </si>
  <si>
    <t xml:space="preserve">    黑色金属矿勘探和采选</t>
  </si>
  <si>
    <t xml:space="preserve">    有色金属矿勘探和采选</t>
  </si>
  <si>
    <t xml:space="preserve">    非金属矿勘探和采选</t>
  </si>
  <si>
    <t xml:space="preserve">    其他资源勘探业支出</t>
  </si>
  <si>
    <t xml:space="preserve">  制造业</t>
  </si>
  <si>
    <t xml:space="preserve">    纺织业</t>
  </si>
  <si>
    <t xml:space="preserve">    医药制造业</t>
  </si>
  <si>
    <t xml:space="preserve">    非金属矿物制品业</t>
  </si>
  <si>
    <t xml:space="preserve">    通信设备、计算机及其他电子设备制造业</t>
  </si>
  <si>
    <t xml:space="preserve">    交通运输设备制造业</t>
  </si>
  <si>
    <t xml:space="preserve">    电气机械及器材制造业</t>
  </si>
  <si>
    <t xml:space="preserve">    工艺品及其他制造业</t>
  </si>
  <si>
    <t xml:space="preserve">    石油加工、炼焦及核燃料加工业</t>
  </si>
  <si>
    <t xml:space="preserve">    化学原料及化学制品制造业</t>
  </si>
  <si>
    <t xml:space="preserve">    黑色金属冶炼及压延加工业</t>
  </si>
  <si>
    <t xml:space="preserve">    有色金属冶炼及压延加工业</t>
  </si>
  <si>
    <t xml:space="preserve">    其他制造业支出</t>
  </si>
  <si>
    <t xml:space="preserve">  建筑业</t>
  </si>
  <si>
    <t xml:space="preserve">    其他建筑业支出</t>
  </si>
  <si>
    <t xml:space="preserve">  工业和信息产业监管</t>
  </si>
  <si>
    <t xml:space="preserve">    战备应急</t>
  </si>
  <si>
    <t xml:space="preserve">    专用通信</t>
  </si>
  <si>
    <t xml:space="preserve">    无线电及信息通信监管</t>
  </si>
  <si>
    <t xml:space="preserve">    工程建设及运行维护</t>
  </si>
  <si>
    <t xml:space="preserve">    产业发展</t>
  </si>
  <si>
    <t xml:space="preserve">    其他工业和信息产业监管支出</t>
  </si>
  <si>
    <t xml:space="preserve">  国有资产监管</t>
  </si>
  <si>
    <t xml:space="preserve">    国有企业监事会专项</t>
  </si>
  <si>
    <t xml:space="preserve">    中央企业专项管理</t>
  </si>
  <si>
    <t xml:space="preserve">    其他国有资产监管支出</t>
  </si>
  <si>
    <t xml:space="preserve">  支持中小企业发展和管理支出</t>
  </si>
  <si>
    <t xml:space="preserve">    科技型中小企业技术创新基金</t>
  </si>
  <si>
    <t xml:space="preserve">    中小企业发展专项</t>
  </si>
  <si>
    <t xml:space="preserve">    减免房租补贴</t>
  </si>
  <si>
    <t xml:space="preserve">    其他支持中小企业发展和管理支出</t>
  </si>
  <si>
    <t xml:space="preserve">  其他资源勘探工业信息等支出(款)</t>
  </si>
  <si>
    <t xml:space="preserve">    黄金事务</t>
  </si>
  <si>
    <t xml:space="preserve">    技术改造支出</t>
  </si>
  <si>
    <t xml:space="preserve">    中药材扶持资金支出</t>
  </si>
  <si>
    <t xml:space="preserve">    重点产业振兴和技术改造项目贷款贴息</t>
  </si>
  <si>
    <t xml:space="preserve">    其他资源勘探工业信息等支出(项)</t>
  </si>
  <si>
    <t>商业服务业等支出</t>
  </si>
  <si>
    <t xml:space="preserve">  商业流通事务</t>
  </si>
  <si>
    <t xml:space="preserve">    食品流通安全补贴</t>
  </si>
  <si>
    <t xml:space="preserve">    市场监测及信息管理</t>
  </si>
  <si>
    <t xml:space="preserve">    民贸企业补贴</t>
  </si>
  <si>
    <t xml:space="preserve">    民贸民品贷款贴息</t>
  </si>
  <si>
    <t xml:space="preserve">    其他商业流通事务支出</t>
  </si>
  <si>
    <t xml:space="preserve">  涉外发展服务支出</t>
  </si>
  <si>
    <t xml:space="preserve">    外商投资环境建设补助资金</t>
  </si>
  <si>
    <t xml:space="preserve">    其他涉外发展服务支出</t>
  </si>
  <si>
    <t xml:space="preserve">  其他商业服务业等支出(款)</t>
  </si>
  <si>
    <t xml:space="preserve">    服务业基础设施建设</t>
  </si>
  <si>
    <t xml:space="preserve">    其他商业服务业等支出(项)</t>
  </si>
  <si>
    <t>金融支出</t>
  </si>
  <si>
    <t xml:space="preserve">  金融部门行政支出</t>
  </si>
  <si>
    <t xml:space="preserve">    安全防卫</t>
  </si>
  <si>
    <t xml:space="preserve">    金融部门其他行政支出</t>
  </si>
  <si>
    <t xml:space="preserve">  金融部门监管支出</t>
  </si>
  <si>
    <t xml:space="preserve">    货币发行</t>
  </si>
  <si>
    <t xml:space="preserve">    金融服务</t>
  </si>
  <si>
    <t xml:space="preserve">    反假币</t>
  </si>
  <si>
    <t xml:space="preserve">    重点金融机构监管</t>
  </si>
  <si>
    <t xml:space="preserve">    金融稽查与案件处理</t>
  </si>
  <si>
    <t xml:space="preserve">    金融行业电子化建设</t>
  </si>
  <si>
    <t xml:space="preserve">    从业人员资格考试</t>
  </si>
  <si>
    <t xml:space="preserve">    反洗钱</t>
  </si>
  <si>
    <t xml:space="preserve">    金融部门其他监管支出</t>
  </si>
  <si>
    <t xml:space="preserve">  金融发展支出</t>
  </si>
  <si>
    <t xml:space="preserve">    政策性银行亏损补贴</t>
  </si>
  <si>
    <t xml:space="preserve">    利息费用补贴支出</t>
  </si>
  <si>
    <t xml:space="preserve">    补充资本金</t>
  </si>
  <si>
    <t xml:space="preserve">    风险基金补助</t>
  </si>
  <si>
    <t xml:space="preserve">    其他金融发展支出</t>
  </si>
  <si>
    <t xml:space="preserve">  金融调控支出</t>
  </si>
  <si>
    <t xml:space="preserve">    中央银行亏损补贴</t>
  </si>
  <si>
    <t xml:space="preserve">    其他金融调控支出</t>
  </si>
  <si>
    <t xml:space="preserve">  其他金融支出(款)</t>
  </si>
  <si>
    <t xml:space="preserve">    重点企业贷款贴息</t>
  </si>
  <si>
    <t xml:space="preserve">    其他金融支出(项)</t>
  </si>
  <si>
    <t>援助其他地区支出</t>
  </si>
  <si>
    <t xml:space="preserve">  一般公共服务</t>
  </si>
  <si>
    <t xml:space="preserve">  教育</t>
  </si>
  <si>
    <t xml:space="preserve">  文化旅游体育与传媒</t>
  </si>
  <si>
    <t xml:space="preserve">  卫生健康</t>
  </si>
  <si>
    <t xml:space="preserve">  节能环保</t>
  </si>
  <si>
    <t xml:space="preserve">  交通运输</t>
  </si>
  <si>
    <t xml:space="preserve">  住房保障</t>
  </si>
  <si>
    <t>自然资源海洋气象等支出</t>
  </si>
  <si>
    <t xml:space="preserve">  自然资源事务</t>
  </si>
  <si>
    <t xml:space="preserve">    自然资源规划及管理</t>
  </si>
  <si>
    <t xml:space="preserve">    自然资源利用与保护</t>
  </si>
  <si>
    <t xml:space="preserve">    自然资源社会公益服务</t>
  </si>
  <si>
    <t xml:space="preserve">    自然资源行业业务管理</t>
  </si>
  <si>
    <t xml:space="preserve">    自然资源调查与确权登记</t>
  </si>
  <si>
    <t xml:space="preserve">    土地资源储备支出</t>
  </si>
  <si>
    <t xml:space="preserve">    地质矿产资源与环境调查</t>
  </si>
  <si>
    <t xml:space="preserve">    地质勘查与矿产资源管理</t>
  </si>
  <si>
    <t xml:space="preserve">    地质转产项目财政贴息</t>
  </si>
  <si>
    <t xml:space="preserve">    国外风险勘查</t>
  </si>
  <si>
    <t xml:space="preserve">    地质勘查基金(周转金)支出</t>
  </si>
  <si>
    <t xml:space="preserve">    海域与海岛管理</t>
  </si>
  <si>
    <t xml:space="preserve">    自然资源国际合作与海洋权益维护</t>
  </si>
  <si>
    <t xml:space="preserve">    自然资源卫星</t>
  </si>
  <si>
    <t xml:space="preserve">    极地考察</t>
  </si>
  <si>
    <t xml:space="preserve">    深海调查与资源开发</t>
  </si>
  <si>
    <t xml:space="preserve">    海港航标维护</t>
  </si>
  <si>
    <t xml:space="preserve">    海水淡化</t>
  </si>
  <si>
    <t xml:space="preserve">    无居民海岛使用金支出</t>
  </si>
  <si>
    <t xml:space="preserve">    海洋战略规划与预警监测</t>
  </si>
  <si>
    <t xml:space="preserve">    基础测绘与地理信息监管</t>
  </si>
  <si>
    <t xml:space="preserve">    其他自然资源事务支出</t>
  </si>
  <si>
    <t xml:space="preserve">  气象事务</t>
  </si>
  <si>
    <t xml:space="preserve">    气象事业机构</t>
  </si>
  <si>
    <t xml:space="preserve">    气象探测</t>
  </si>
  <si>
    <t xml:space="preserve">    气象信息传输及管理</t>
  </si>
  <si>
    <t xml:space="preserve">    气象预报预测</t>
  </si>
  <si>
    <t xml:space="preserve">    气象服务</t>
  </si>
  <si>
    <t xml:space="preserve">    气象装备保障维护</t>
  </si>
  <si>
    <t xml:space="preserve">    气象基础设施建设与维修</t>
  </si>
  <si>
    <t xml:space="preserve">    气象卫星</t>
  </si>
  <si>
    <t xml:space="preserve">    气象法规与标准</t>
  </si>
  <si>
    <t xml:space="preserve">    气象资金审计稽查</t>
  </si>
  <si>
    <t xml:space="preserve">    其他气象事务支出</t>
  </si>
  <si>
    <t xml:space="preserve">  其他自然资源海洋气象等支出(款)</t>
  </si>
  <si>
    <t xml:space="preserve">    其他自然资源海洋气象等支出(项)</t>
  </si>
  <si>
    <t>住房保障支出</t>
  </si>
  <si>
    <t xml:space="preserve">  保障性安居工程支出</t>
  </si>
  <si>
    <t xml:space="preserve">    廉租住房</t>
  </si>
  <si>
    <t xml:space="preserve">    沉陷区治理</t>
  </si>
  <si>
    <t xml:space="preserve">    棚户区改造</t>
  </si>
  <si>
    <t xml:space="preserve">    少数民族地区游牧民定居工程</t>
  </si>
  <si>
    <t xml:space="preserve">    农村危房改造</t>
  </si>
  <si>
    <t xml:space="preserve">    公共租赁住房</t>
  </si>
  <si>
    <t xml:space="preserve">    保障性住房租金补贴</t>
  </si>
  <si>
    <t xml:space="preserve">    老旧小区改造</t>
  </si>
  <si>
    <t xml:space="preserve">    住房租赁市场发展</t>
  </si>
  <si>
    <t xml:space="preserve">    保障性租赁住房</t>
  </si>
  <si>
    <t xml:space="preserve">    其他保障性安居工程支出</t>
  </si>
  <si>
    <t xml:space="preserve">  住房改革支出</t>
  </si>
  <si>
    <t xml:space="preserve">    住房公积金</t>
  </si>
  <si>
    <t xml:space="preserve">    提租补贴</t>
  </si>
  <si>
    <t xml:space="preserve">    购房补贴</t>
  </si>
  <si>
    <t xml:space="preserve">  城乡社区住宅</t>
  </si>
  <si>
    <t xml:space="preserve">    公有住房建设和维修改造支出</t>
  </si>
  <si>
    <t xml:space="preserve">    住房公积金管理</t>
  </si>
  <si>
    <t xml:space="preserve">    其他城乡社区住宅支出</t>
  </si>
  <si>
    <t>粮油物资储备支出</t>
  </si>
  <si>
    <t xml:space="preserve">  粮油物资事务</t>
  </si>
  <si>
    <t xml:space="preserve">    财务和审计支出</t>
  </si>
  <si>
    <t xml:space="preserve">    信息统计</t>
  </si>
  <si>
    <t xml:space="preserve">    专项业务活动</t>
  </si>
  <si>
    <t xml:space="preserve">    国家粮油差价补贴</t>
  </si>
  <si>
    <t xml:space="preserve">    粮食财务挂账利息补贴</t>
  </si>
  <si>
    <t xml:space="preserve">    粮食财务挂账消化款</t>
  </si>
  <si>
    <t xml:space="preserve">    处理陈化粮补贴</t>
  </si>
  <si>
    <t xml:space="preserve">    粮食风险基金</t>
  </si>
  <si>
    <t xml:space="preserve">    粮油市场调控专项资金</t>
  </si>
  <si>
    <t xml:space="preserve">    设施建设</t>
  </si>
  <si>
    <t xml:space="preserve">    设施安全</t>
  </si>
  <si>
    <t xml:space="preserve">    物资保管保养</t>
  </si>
  <si>
    <t xml:space="preserve">    其他粮油物资事务支出</t>
  </si>
  <si>
    <t xml:space="preserve">  能源储备</t>
  </si>
  <si>
    <t xml:space="preserve">    石油储备</t>
  </si>
  <si>
    <t xml:space="preserve">    天然铀储备</t>
  </si>
  <si>
    <t xml:space="preserve">    煤炭储备</t>
  </si>
  <si>
    <t xml:space="preserve">    成品油储备</t>
  </si>
  <si>
    <t xml:space="preserve">    天然气储备</t>
  </si>
  <si>
    <t xml:space="preserve">    其他能源储备支出</t>
  </si>
  <si>
    <t xml:space="preserve">  粮油储备</t>
  </si>
  <si>
    <t xml:space="preserve">    储备粮油补贴</t>
  </si>
  <si>
    <t xml:space="preserve">    储备粮油差价补贴</t>
  </si>
  <si>
    <t xml:space="preserve">    储备粮(油)库建设</t>
  </si>
  <si>
    <t xml:space="preserve">    最低收购价政策支出</t>
  </si>
  <si>
    <t xml:space="preserve">    其他粮油储备支出</t>
  </si>
  <si>
    <t xml:space="preserve">  重要商品储备</t>
  </si>
  <si>
    <t xml:space="preserve">    棉花储备</t>
  </si>
  <si>
    <t xml:space="preserve">    食糖储备</t>
  </si>
  <si>
    <t xml:space="preserve">    肉类储备</t>
  </si>
  <si>
    <t xml:space="preserve">    化肥储备</t>
  </si>
  <si>
    <t xml:space="preserve">    农药储备</t>
  </si>
  <si>
    <t xml:space="preserve">    边销茶储备</t>
  </si>
  <si>
    <t xml:space="preserve">    羊毛储备</t>
  </si>
  <si>
    <t xml:space="preserve">    医药储备</t>
  </si>
  <si>
    <t xml:space="preserve">    食盐储备</t>
  </si>
  <si>
    <t xml:space="preserve">    战略物资储备</t>
  </si>
  <si>
    <t xml:space="preserve">    应急物资储备</t>
  </si>
  <si>
    <t xml:space="preserve">    其他重要商品储备支出</t>
  </si>
  <si>
    <t>灾害防治及应急管理支出</t>
  </si>
  <si>
    <t xml:space="preserve">  应急管理事务</t>
  </si>
  <si>
    <t xml:space="preserve">    灾害风险防治</t>
  </si>
  <si>
    <t xml:space="preserve">    国务院安委会专项</t>
  </si>
  <si>
    <t xml:space="preserve">    安全监管</t>
  </si>
  <si>
    <t xml:space="preserve">    应急救援</t>
  </si>
  <si>
    <t xml:space="preserve">    应急管理</t>
  </si>
  <si>
    <t xml:space="preserve">    其他应急管理支出</t>
  </si>
  <si>
    <t xml:space="preserve">  消防救援事务</t>
  </si>
  <si>
    <t xml:space="preserve">    消防应急救援</t>
  </si>
  <si>
    <t xml:space="preserve">    其他消防救援事务支出</t>
  </si>
  <si>
    <t xml:space="preserve">  矿山安全</t>
  </si>
  <si>
    <t xml:space="preserve">    矿山安全监察事务</t>
  </si>
  <si>
    <t xml:space="preserve">    矿山应急救援事务</t>
  </si>
  <si>
    <t xml:space="preserve">    其他矿山安全支出</t>
  </si>
  <si>
    <t xml:space="preserve">  地震事务</t>
  </si>
  <si>
    <t xml:space="preserve">    地震监测</t>
  </si>
  <si>
    <t xml:space="preserve">    地震预测预报</t>
  </si>
  <si>
    <t xml:space="preserve">    地震灾害预防</t>
  </si>
  <si>
    <t xml:space="preserve">    地震应急救援</t>
  </si>
  <si>
    <t xml:space="preserve">    地震环境探察</t>
  </si>
  <si>
    <t xml:space="preserve">    防震减灾信息管理</t>
  </si>
  <si>
    <t xml:space="preserve">    防震减灾基础管理</t>
  </si>
  <si>
    <t xml:space="preserve">    地震事业机构</t>
  </si>
  <si>
    <t xml:space="preserve">    其他地震事务支出</t>
  </si>
  <si>
    <t xml:space="preserve">  自然灾害防治</t>
  </si>
  <si>
    <t xml:space="preserve">    地质灾害防治</t>
  </si>
  <si>
    <t xml:space="preserve">    森林草原防灾减灾</t>
  </si>
  <si>
    <t xml:space="preserve">    其他自然灾害防治支出</t>
  </si>
  <si>
    <t xml:space="preserve">  自然灾害救灾及恢复重建支出</t>
  </si>
  <si>
    <t xml:space="preserve">    自然灾害救灾补助</t>
  </si>
  <si>
    <t xml:space="preserve">    自然灾害灾后重建补助</t>
  </si>
  <si>
    <t xml:space="preserve">    其他自然灾害救灾及恢复重建支出</t>
  </si>
  <si>
    <t xml:space="preserve">  其他灾害防治及应急管理支出(款)</t>
  </si>
  <si>
    <t xml:space="preserve">    其他灾害防治及应急管理支出(项)</t>
  </si>
  <si>
    <t>预备费</t>
  </si>
  <si>
    <t>其他支出(类)</t>
  </si>
  <si>
    <t xml:space="preserve">  其他支出(款)</t>
  </si>
  <si>
    <t xml:space="preserve">    其他支出(项)</t>
  </si>
  <si>
    <t>债务付息支出</t>
  </si>
  <si>
    <t xml:space="preserve">  地方政府一般债务付息支出</t>
  </si>
  <si>
    <t xml:space="preserve">    地方政府一般债券付息支出</t>
  </si>
  <si>
    <t xml:space="preserve">    地方政府向外国政府借款付息支出</t>
  </si>
  <si>
    <t xml:space="preserve">    地方政府向国际组织借款付息支出</t>
  </si>
  <si>
    <t xml:space="preserve">    地方政府其他一般债务付息支出</t>
  </si>
  <si>
    <t>债务发行费用支出</t>
  </si>
  <si>
    <t xml:space="preserve">  地方政府一般债务发行费用支出(款)</t>
  </si>
  <si>
    <t xml:space="preserve">    地方政府一般债务发行费用支出(项)</t>
  </si>
  <si>
    <t>2025年一般公共预算本级基本支出表</t>
  </si>
  <si>
    <t>政府经济科目代码</t>
  </si>
  <si>
    <t>政府经济科目名称</t>
  </si>
  <si>
    <t>机关工资福利支出</t>
  </si>
  <si>
    <t xml:space="preserve">  工资奖金津补贴</t>
  </si>
  <si>
    <t xml:space="preserve">  社会保障缴费</t>
  </si>
  <si>
    <t xml:space="preserve">  住房公积金</t>
  </si>
  <si>
    <t>机关商品和服务支出</t>
  </si>
  <si>
    <t xml:space="preserve">  办公经费</t>
  </si>
  <si>
    <t xml:space="preserve">  公务接待费</t>
  </si>
  <si>
    <t xml:space="preserve">  公务用车运行维护费</t>
  </si>
  <si>
    <t>机关资本性支出</t>
  </si>
  <si>
    <t xml:space="preserve">  公务用车购置</t>
  </si>
  <si>
    <t>对个人和家庭的补助</t>
  </si>
  <si>
    <t xml:space="preserve">  社会福利和救助</t>
  </si>
  <si>
    <t>对社会保障基金补助</t>
  </si>
  <si>
    <t xml:space="preserve">  对社会保险基金补助</t>
  </si>
  <si>
    <t>债务利息及费用支出</t>
  </si>
  <si>
    <t xml:space="preserve">  国内债务付息</t>
  </si>
  <si>
    <t>预备费及预留</t>
  </si>
  <si>
    <t>其他支出</t>
  </si>
  <si>
    <t>2025年一般公共预算税收返还和转移支付表</t>
  </si>
  <si>
    <t>一、上级补助收入</t>
  </si>
  <si>
    <t>2025年上级专项转移支付预算分项目表</t>
  </si>
  <si>
    <t>单位:万元</t>
  </si>
  <si>
    <t>项目</t>
  </si>
  <si>
    <t>专项转移支付收入</t>
  </si>
  <si>
    <t>一般公共服务</t>
  </si>
  <si>
    <t>国防</t>
  </si>
  <si>
    <t>公共安全</t>
  </si>
  <si>
    <t>教育</t>
  </si>
  <si>
    <t>科学技术</t>
  </si>
  <si>
    <t>文化旅游体育与传媒</t>
  </si>
  <si>
    <t>社会保障和就业</t>
  </si>
  <si>
    <t>卫生健康</t>
  </si>
  <si>
    <t>节能环保</t>
  </si>
  <si>
    <t>城乡社区</t>
  </si>
  <si>
    <t>农林水</t>
  </si>
  <si>
    <t>交通运输</t>
  </si>
  <si>
    <t>资源勘探工业信息等</t>
  </si>
  <si>
    <t>商业服务业等</t>
  </si>
  <si>
    <t>金融</t>
  </si>
  <si>
    <t>自然资源海洋气象等</t>
  </si>
  <si>
    <t>住房保障</t>
  </si>
  <si>
    <t>粮油物资储备</t>
  </si>
  <si>
    <t>灾害防治及应急管理</t>
  </si>
  <si>
    <t>2025年对下专项转移支付预算分地区表</t>
  </si>
  <si>
    <t>地  区</t>
  </si>
  <si>
    <t>上年执行数</t>
  </si>
  <si>
    <t>本年预算数</t>
  </si>
  <si>
    <t>本年预算数为上年执行数的％</t>
  </si>
  <si>
    <t>税收返还</t>
  </si>
  <si>
    <t>一般性转移支付</t>
  </si>
  <si>
    <t>专项转移支付</t>
  </si>
  <si>
    <t>会同县</t>
  </si>
  <si>
    <t>合       计</t>
  </si>
  <si>
    <t>注：我县无对下税收返还和转移支付，故本表为空表</t>
  </si>
  <si>
    <t>会同县2024政府一般债务限额及余额表</t>
  </si>
  <si>
    <t>地区</t>
  </si>
  <si>
    <t xml:space="preserve">2024年政府债务限额
</t>
  </si>
  <si>
    <t>2024年政府债务余额</t>
  </si>
  <si>
    <t>一般债务</t>
  </si>
  <si>
    <t>一般债务小计</t>
  </si>
  <si>
    <t>一般债券</t>
  </si>
  <si>
    <t>外国政府</t>
  </si>
  <si>
    <t>国际组织</t>
  </si>
  <si>
    <t>其他</t>
  </si>
  <si>
    <t xml:space="preserve"> 431225  会同县</t>
  </si>
  <si>
    <t>会同县2025年政府一般债务限额及余额表（预计）</t>
  </si>
  <si>
    <t xml:space="preserve">2025年政府债务限额
</t>
  </si>
  <si>
    <t>2025年政府债务余额</t>
  </si>
  <si>
    <t>表14</t>
  </si>
  <si>
    <r>
      <rPr>
        <sz val="12"/>
        <rFont val="宋体"/>
        <charset val="134"/>
      </rPr>
      <t xml:space="preserve"> </t>
    </r>
    <r>
      <rPr>
        <b/>
        <sz val="20"/>
        <rFont val="宋体"/>
        <charset val="134"/>
      </rPr>
      <t>2025年政府性基金预算收支总表</t>
    </r>
  </si>
  <si>
    <t xml:space="preserve">                                                                                           单位：万元</t>
  </si>
  <si>
    <t>一、政府性基金本级收入</t>
  </si>
  <si>
    <t>一、政府性基金本级支出</t>
  </si>
  <si>
    <t xml:space="preserve">    1.污水处理费收入</t>
  </si>
  <si>
    <t xml:space="preserve">   1.城乡社区支出</t>
  </si>
  <si>
    <t xml:space="preserve">    2.城市基础设施配套费收入</t>
  </si>
  <si>
    <t xml:space="preserve">   2.农林水支出</t>
  </si>
  <si>
    <t xml:space="preserve">    3.彩票发行机构和彩票销售机构的业务费用</t>
  </si>
  <si>
    <t xml:space="preserve">   3.其他支出</t>
  </si>
  <si>
    <t xml:space="preserve">    4.国有土地使用权出让收入</t>
  </si>
  <si>
    <t xml:space="preserve">   4.地方政府专项债券付息支出</t>
  </si>
  <si>
    <t xml:space="preserve">    5.专项债务对应项目专项收入</t>
  </si>
  <si>
    <t>二、地方政府专项债务还本支出</t>
  </si>
  <si>
    <t xml:space="preserve">  二、转移性收入</t>
  </si>
  <si>
    <t>三、调出资金</t>
  </si>
  <si>
    <t xml:space="preserve">    1.农林水</t>
  </si>
  <si>
    <t xml:space="preserve">    2.其他收入</t>
  </si>
  <si>
    <t>表15</t>
  </si>
  <si>
    <t>2025年政府性基金预算收入表</t>
  </si>
  <si>
    <t xml:space="preserve">                                                  单位：万元</t>
  </si>
  <si>
    <t>备注</t>
  </si>
  <si>
    <t xml:space="preserve">  一、政府性基金收入</t>
  </si>
  <si>
    <t>征收数584万，计提水利建设基金后入库数为567万。</t>
  </si>
  <si>
    <t>收入征收数560万，计提水利建设基金后入库数为543万。</t>
  </si>
  <si>
    <t>大中型水库移民后期扶持基金收入</t>
  </si>
  <si>
    <t>彩票公益金收入</t>
  </si>
  <si>
    <t>2025年政府性基金预算支出表</t>
  </si>
  <si>
    <t xml:space="preserve">   单位：万元</t>
  </si>
  <si>
    <t>支出功能科目</t>
  </si>
  <si>
    <t>备     注</t>
  </si>
  <si>
    <t>合    计</t>
  </si>
  <si>
    <t>一、城乡社区支出(212)</t>
  </si>
  <si>
    <t>（一）污水处理费安排的支出</t>
  </si>
  <si>
    <t xml:space="preserve">  1、污水处理设施建设和运营（2121401）</t>
  </si>
  <si>
    <t>湖南合源水务环境科技股份有限公司（住建局）。</t>
  </si>
  <si>
    <t xml:space="preserve">  2、代征手续费（2121402）</t>
  </si>
  <si>
    <t>（住建局）</t>
  </si>
  <si>
    <t>（二）城市配套费安排的支出</t>
  </si>
  <si>
    <t xml:space="preserve">  1、城市公共设施（2121301）</t>
  </si>
  <si>
    <t xml:space="preserve">  （1）城市路灯电费</t>
  </si>
  <si>
    <t>城管执法局</t>
  </si>
  <si>
    <t xml:space="preserve">  （2）城区路灯维护经费</t>
  </si>
  <si>
    <t xml:space="preserve">  2、城市环境卫生（2121302）</t>
  </si>
  <si>
    <t xml:space="preserve">  （1）垃圾场运行经费</t>
  </si>
  <si>
    <t xml:space="preserve">  （2）污水处理设施监督和泵站运行经费</t>
  </si>
  <si>
    <t>住建局</t>
  </si>
  <si>
    <t xml:space="preserve">  3、其他城市基础设施配套（2121399）</t>
  </si>
  <si>
    <t>（三）国有土地使用出让收入安排的支出</t>
  </si>
  <si>
    <t xml:space="preserve">  1、征地和拆迁补偿支出（2120801）</t>
  </si>
  <si>
    <t xml:space="preserve">  2、土地开发支出（2120802）</t>
  </si>
  <si>
    <t xml:space="preserve">  3、城市建设支出（2120803）</t>
  </si>
  <si>
    <t xml:space="preserve">  4、农村基础设施建设支出（2120804）</t>
  </si>
  <si>
    <t>根据国务院支持乡村振兴意见按土地出让收入的8%安排</t>
  </si>
  <si>
    <t xml:space="preserve">  5、土地出让业务支出（2120806）</t>
  </si>
  <si>
    <t xml:space="preserve">  6、其他国有土地使用权出让收入安排的支出（2120899）</t>
  </si>
  <si>
    <t>二、农林水支出(213)</t>
  </si>
  <si>
    <t xml:space="preserve">  大中型水库移民后期扶持基金支出(21372)</t>
  </si>
  <si>
    <t>三、其他支出(229)</t>
  </si>
  <si>
    <t>（一）其他政府性基金及对应专项债收入安排的支出</t>
  </si>
  <si>
    <t xml:space="preserve">  其他政府性基金安排的支出（2290401）</t>
  </si>
  <si>
    <t>（二）彩票发行销售机构业务费安排支出（22908）</t>
  </si>
  <si>
    <t>（三）彩票公益金安排的支出(22960)</t>
  </si>
  <si>
    <t>四、地方政府专项债券付息支出（23204）</t>
  </si>
  <si>
    <t>五、地方政府专项债券还本支出（23104）</t>
  </si>
  <si>
    <t>六、调出资金（23008）</t>
  </si>
  <si>
    <t>2025年政府性基金预算本级支出表</t>
  </si>
  <si>
    <t xml:space="preserve">单位：万元   </t>
  </si>
  <si>
    <t>国有土地使用权出让收入安排的支出</t>
  </si>
  <si>
    <t>征地和拆迁补偿支出</t>
  </si>
  <si>
    <t>土地开发支出</t>
  </si>
  <si>
    <t>城市建设支出</t>
  </si>
  <si>
    <t>农村基础设施建设支出</t>
  </si>
  <si>
    <t>土地出让业务支出</t>
  </si>
  <si>
    <t>其他国有土地使用权出让收入安排的支出</t>
  </si>
  <si>
    <t>城市基础设施配套费安排的支出</t>
  </si>
  <si>
    <t>城市公共设施</t>
  </si>
  <si>
    <t>城市环境卫生</t>
  </si>
  <si>
    <t>其他城市基础设施配套安排的支出</t>
  </si>
  <si>
    <t>污水处理费安排的支出</t>
  </si>
  <si>
    <t>污水处理设施建设和运营</t>
  </si>
  <si>
    <t>代征手续费</t>
  </si>
  <si>
    <t>大中型水库移民后期扶持基金支出</t>
  </si>
  <si>
    <t>其他大中型水库移民后期扶持基金支出</t>
  </si>
  <si>
    <t>其他政府性基金及对应专项债收入安排的支出</t>
  </si>
  <si>
    <t>其他政府性基金安排的支出</t>
  </si>
  <si>
    <t>彩票发行销售机构业务费安排的支出</t>
  </si>
  <si>
    <t>福利彩票销售机构的业务费支出</t>
  </si>
  <si>
    <t>彩票公益金安排的支出</t>
  </si>
  <si>
    <t>用于其他社会公益事业的彩票公益金支出</t>
  </si>
  <si>
    <t>转移性支出</t>
  </si>
  <si>
    <t>调出资金</t>
  </si>
  <si>
    <t>政府性基金预算调出资金</t>
  </si>
  <si>
    <t>债务还本支出</t>
  </si>
  <si>
    <t>地方政府专项债务还本支出</t>
  </si>
  <si>
    <t>其他地方自行试点项目收益专项债券还本支出</t>
  </si>
  <si>
    <t>地方政府专项债务付息支出</t>
  </si>
  <si>
    <t>其他地方自行试点项目收益专项债券付息支出</t>
  </si>
  <si>
    <t>2025政府性基金转移支付表</t>
  </si>
  <si>
    <r>
      <rPr>
        <sz val="11"/>
        <rFont val="宋体"/>
        <charset val="134"/>
      </rPr>
      <t xml:space="preserve">编制单位：县财政局                                           </t>
    </r>
    <r>
      <rPr>
        <sz val="11"/>
        <rFont val="宋体"/>
        <charset val="134"/>
      </rPr>
      <t xml:space="preserve">                                </t>
    </r>
    <r>
      <rPr>
        <sz val="11"/>
        <rFont val="宋体"/>
        <charset val="134"/>
      </rPr>
      <t xml:space="preserve">   单位：万元</t>
    </r>
  </si>
  <si>
    <t>部门</t>
  </si>
  <si>
    <t>金额</t>
  </si>
  <si>
    <t>会同县无政府性基金转移支付</t>
  </si>
  <si>
    <t>会同县2024年政府专项债务限额及余额表</t>
  </si>
  <si>
    <t>专项债务</t>
  </si>
  <si>
    <t>专项债务小计</t>
  </si>
  <si>
    <t>专项债券</t>
  </si>
  <si>
    <t>会同县2025年政府专项债务限额及余额表（预计）</t>
  </si>
  <si>
    <t>2025年国有资本经营预算收入表</t>
  </si>
  <si>
    <t>收  入</t>
  </si>
  <si>
    <t>金　额</t>
  </si>
  <si>
    <t>一、地方本级收入</t>
  </si>
  <si>
    <t xml:space="preserve">  利润收入</t>
  </si>
  <si>
    <t xml:space="preserve">  股利、股息收入</t>
  </si>
  <si>
    <t>经济建设投资公司股权分红款（农商行125万元、湘能会同水电公司135万元）</t>
  </si>
  <si>
    <t xml:space="preserve">  产权转让收入</t>
  </si>
  <si>
    <t xml:space="preserve">  清算收入</t>
  </si>
  <si>
    <t xml:space="preserve">  其它国有资本经营预算收入</t>
  </si>
  <si>
    <t>收入总计</t>
  </si>
  <si>
    <t>表二十一</t>
  </si>
  <si>
    <t>2025年国有资本经营预算支出表</t>
  </si>
  <si>
    <t>支  　出</t>
  </si>
  <si>
    <t>一、利润收入</t>
  </si>
  <si>
    <t>208 社会保障和就业支出</t>
  </si>
  <si>
    <t>二、股利、股息收入</t>
  </si>
  <si>
    <t>经济建设投资公司分红款（供水公司109万元、农商行44万元、湘能会同水电公司135万元）</t>
  </si>
  <si>
    <t>223 国有资本经营预算支出</t>
  </si>
  <si>
    <t xml:space="preserve">230 转移性支出    </t>
  </si>
  <si>
    <t>23008 调出资金</t>
  </si>
  <si>
    <t>2300803 国有资本经营预算调出资金</t>
  </si>
  <si>
    <t>本年收入合计</t>
  </si>
  <si>
    <t>支出总计</t>
  </si>
  <si>
    <t>2025年国有资本经营预算本级收入表</t>
  </si>
  <si>
    <t>2025年国有资本经营预算本级支出表</t>
  </si>
  <si>
    <t>2025年国有资本经营预算转移支出表</t>
  </si>
  <si>
    <t>注：本表应当公开到功能分类项级科目</t>
  </si>
  <si>
    <t>科目编码</t>
  </si>
  <si>
    <t>预算科目</t>
  </si>
  <si>
    <t>无国有资本经营预算转移支出</t>
  </si>
  <si>
    <t>注：本县无对下国有资本经营转移支付</t>
  </si>
  <si>
    <t xml:space="preserve"> 2025年社会保险基金预算收支总表</t>
  </si>
  <si>
    <t>项        目</t>
  </si>
  <si>
    <t>城乡居民基本
养老保险基金</t>
  </si>
  <si>
    <t>机关事业单位基本
养老保险基金</t>
  </si>
  <si>
    <t>上年结余</t>
  </si>
  <si>
    <t>一、收入</t>
  </si>
  <si>
    <t xml:space="preserve">    其中:1.社会保险费收入</t>
  </si>
  <si>
    <t xml:space="preserve">         2.财政补贴收入</t>
  </si>
  <si>
    <t xml:space="preserve">         3.利息收入</t>
  </si>
  <si>
    <t xml:space="preserve">         4.委托投资收益</t>
  </si>
  <si>
    <t xml:space="preserve">         5.转移收入</t>
  </si>
  <si>
    <t xml:space="preserve">         6.其他收入</t>
  </si>
  <si>
    <t>二、支出</t>
  </si>
  <si>
    <t xml:space="preserve">    其中:1.社会保险待遇支出</t>
  </si>
  <si>
    <t xml:space="preserve">         2.转移支出</t>
  </si>
  <si>
    <t xml:space="preserve">         3.其他支出</t>
  </si>
  <si>
    <t xml:space="preserve">         4.大病保险支出</t>
  </si>
  <si>
    <t xml:space="preserve">         5.工伤预防费用支出</t>
  </si>
  <si>
    <t xml:space="preserve">         6.劳动能力鉴定支出</t>
  </si>
  <si>
    <t xml:space="preserve">         7.稳定岗位补贴支出</t>
  </si>
  <si>
    <t xml:space="preserve">         8.技能提升补贴支出</t>
  </si>
  <si>
    <t xml:space="preserve">         9.上解上级支出</t>
  </si>
  <si>
    <t>三、本年收支结余</t>
  </si>
  <si>
    <t>四、年末滚存结余</t>
  </si>
  <si>
    <t xml:space="preserve"> 2025年社会保险基金预算收入表</t>
  </si>
  <si>
    <t xml:space="preserve"> 2025年社会保险基金预算支出表</t>
  </si>
  <si>
    <t>2025年“三公”经费预算表</t>
  </si>
  <si>
    <t>2024年财政预算数</t>
  </si>
  <si>
    <t>2025年财政预算数</t>
  </si>
  <si>
    <t>同比增长</t>
  </si>
  <si>
    <t>备　注</t>
  </si>
  <si>
    <t>因公出国（境）费</t>
  </si>
  <si>
    <t>公务接待费</t>
  </si>
  <si>
    <t>公车经费</t>
  </si>
  <si>
    <t>小计</t>
  </si>
  <si>
    <t>公务用车购置费</t>
  </si>
  <si>
    <t>公务用车运行维护费</t>
  </si>
  <si>
    <t>会同县地方政府债务情况表</t>
  </si>
  <si>
    <t>2024年</t>
  </si>
  <si>
    <t>2025年（预计）</t>
  </si>
  <si>
    <t>预计执行数</t>
  </si>
  <si>
    <t>一、地方政府债务限额</t>
  </si>
  <si>
    <t>二、地方政府债务余额</t>
  </si>
  <si>
    <t>三、地方政府债券发行额（新增）</t>
  </si>
  <si>
    <t>四、地方政府债券还本额（含再融资）</t>
  </si>
  <si>
    <t>五、地方政府债券付息额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</si>
</sst>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 ;[Red]\-0\ "/>
    <numFmt numFmtId="178" formatCode="0_);[Red]\(0\)"/>
    <numFmt numFmtId="179" formatCode="#,##0_);[Red]\(#,##0\)"/>
    <numFmt numFmtId="180" formatCode="0.00_);[Red]\(0.00\)"/>
    <numFmt numFmtId="181" formatCode="0.00_ "/>
    <numFmt numFmtId="182" formatCode="0.0"/>
    <numFmt numFmtId="183" formatCode="#,##0.00_ "/>
    <numFmt numFmtId="184" formatCode="#,##0_ "/>
    <numFmt numFmtId="185" formatCode="0_);\(0\)"/>
  </numFmts>
  <fonts count="61">
    <font>
      <sz val="12"/>
      <name val="宋体"/>
      <charset val="134"/>
    </font>
    <font>
      <b/>
      <sz val="18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6"/>
      <name val="宋体"/>
      <charset val="134"/>
    </font>
    <font>
      <sz val="11"/>
      <name val="宋体"/>
      <charset val="134"/>
    </font>
    <font>
      <b/>
      <sz val="12"/>
      <name val="宋体"/>
      <charset val="134"/>
    </font>
    <font>
      <sz val="11"/>
      <color indexed="8"/>
      <name val="宋体"/>
      <charset val="134"/>
    </font>
    <font>
      <sz val="12"/>
      <color indexed="8"/>
      <name val="宋体"/>
      <charset val="134"/>
    </font>
    <font>
      <b/>
      <sz val="20"/>
      <name val="宋体"/>
      <charset val="134"/>
    </font>
    <font>
      <b/>
      <sz val="11"/>
      <color indexed="8"/>
      <name val="宋体"/>
      <charset val="134"/>
    </font>
    <font>
      <b/>
      <sz val="18"/>
      <name val="宋体"/>
      <charset val="134"/>
    </font>
    <font>
      <b/>
      <sz val="20"/>
      <color rgb="FF000000"/>
      <name val="宋体"/>
      <charset val="134"/>
    </font>
    <font>
      <sz val="20"/>
      <color indexed="8"/>
      <name val="宋体"/>
      <charset val="134"/>
    </font>
    <font>
      <sz val="20"/>
      <name val="宋体"/>
      <charset val="134"/>
    </font>
    <font>
      <sz val="10"/>
      <name val="宋体"/>
      <charset val="134"/>
    </font>
    <font>
      <b/>
      <sz val="12"/>
      <color indexed="8"/>
      <name val="宋体"/>
      <charset val="134"/>
    </font>
    <font>
      <b/>
      <sz val="10"/>
      <name val="宋体"/>
      <charset val="134"/>
    </font>
    <font>
      <b/>
      <sz val="11"/>
      <name val="宋体"/>
      <charset val="134"/>
    </font>
    <font>
      <sz val="14"/>
      <color theme="1"/>
      <name val="宋体"/>
      <charset val="134"/>
      <scheme val="minor"/>
    </font>
    <font>
      <sz val="14"/>
      <name val="宋体"/>
      <charset val="134"/>
    </font>
    <font>
      <b/>
      <sz val="11"/>
      <name val="SimSun"/>
      <charset val="134"/>
    </font>
    <font>
      <b/>
      <sz val="10"/>
      <name val="SimSun"/>
      <charset val="134"/>
    </font>
    <font>
      <sz val="11"/>
      <name val="新宋体"/>
      <charset val="134"/>
    </font>
    <font>
      <sz val="9"/>
      <name val="宋体"/>
      <charset val="134"/>
    </font>
    <font>
      <b/>
      <sz val="16"/>
      <name val="方正小标宋_GBK"/>
      <charset val="134"/>
    </font>
    <font>
      <b/>
      <sz val="11"/>
      <color theme="3"/>
      <name val="宋体"/>
      <charset val="134"/>
    </font>
    <font>
      <sz val="10"/>
      <name val="Arial"/>
      <charset val="134"/>
    </font>
    <font>
      <b/>
      <sz val="10"/>
      <name val="Arial"/>
      <charset val="134"/>
    </font>
    <font>
      <b/>
      <sz val="20"/>
      <color indexed="8"/>
      <name val="宋体"/>
      <charset val="134"/>
    </font>
    <font>
      <sz val="9"/>
      <color indexed="8"/>
      <name val="宋体"/>
      <charset val="134"/>
    </font>
    <font>
      <b/>
      <sz val="9"/>
      <color indexed="8"/>
      <name val="宋体"/>
      <charset val="134"/>
    </font>
    <font>
      <b/>
      <sz val="10"/>
      <color indexed="8"/>
      <name val="宋体"/>
      <charset val="134"/>
    </font>
    <font>
      <sz val="18"/>
      <name val="宋体"/>
      <charset val="134"/>
    </font>
    <font>
      <sz val="10"/>
      <color indexed="8"/>
      <name val="宋体"/>
      <charset val="134"/>
    </font>
    <font>
      <sz val="12"/>
      <color indexed="10"/>
      <name val="宋体"/>
      <charset val="134"/>
    </font>
    <font>
      <b/>
      <sz val="20"/>
      <name val="宋体"/>
      <charset val="0"/>
    </font>
    <font>
      <sz val="12"/>
      <name val="Times New Roman"/>
      <charset val="0"/>
    </font>
    <font>
      <sz val="12"/>
      <name val="仿宋_GB2312"/>
      <charset val="134"/>
    </font>
    <font>
      <sz val="12"/>
      <color indexed="10"/>
      <name val="仿宋_GB2312"/>
      <charset val="134"/>
    </font>
    <font>
      <b/>
      <sz val="11"/>
      <name val="仿宋_GB2312"/>
      <charset val="134"/>
    </font>
    <font>
      <b/>
      <sz val="12"/>
      <name val="仿宋_GB2312"/>
      <charset val="134"/>
    </font>
    <font>
      <b/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99CCFF"/>
        <bgColor rgb="FF99CCFF"/>
      </patternFill>
    </fill>
    <fill>
      <patternFill patternType="mediumGray">
        <fgColor indexed="9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auto="1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8">
    <xf numFmtId="0" fontId="0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" fillId="5" borderId="28" applyNumberFormat="0" applyFont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29" applyNumberFormat="0" applyFill="0" applyAlignment="0" applyProtection="0">
      <alignment vertical="center"/>
    </xf>
    <xf numFmtId="0" fontId="48" fillId="0" borderId="29" applyNumberFormat="0" applyFill="0" applyAlignment="0" applyProtection="0">
      <alignment vertical="center"/>
    </xf>
    <xf numFmtId="0" fontId="49" fillId="0" borderId="30" applyNumberFormat="0" applyFill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6" borderId="31" applyNumberFormat="0" applyAlignment="0" applyProtection="0">
      <alignment vertical="center"/>
    </xf>
    <xf numFmtId="0" fontId="51" fillId="7" borderId="32" applyNumberFormat="0" applyAlignment="0" applyProtection="0">
      <alignment vertical="center"/>
    </xf>
    <xf numFmtId="0" fontId="52" fillId="7" borderId="31" applyNumberFormat="0" applyAlignment="0" applyProtection="0">
      <alignment vertical="center"/>
    </xf>
    <xf numFmtId="0" fontId="53" fillId="8" borderId="33" applyNumberFormat="0" applyAlignment="0" applyProtection="0">
      <alignment vertical="center"/>
    </xf>
    <xf numFmtId="0" fontId="54" fillId="0" borderId="34" applyNumberFormat="0" applyFill="0" applyAlignment="0" applyProtection="0">
      <alignment vertical="center"/>
    </xf>
    <xf numFmtId="0" fontId="55" fillId="0" borderId="35" applyNumberFormat="0" applyFill="0" applyAlignment="0" applyProtection="0">
      <alignment vertical="center"/>
    </xf>
    <xf numFmtId="0" fontId="56" fillId="9" borderId="0" applyNumberFormat="0" applyBorder="0" applyAlignment="0" applyProtection="0">
      <alignment vertical="center"/>
    </xf>
    <xf numFmtId="0" fontId="57" fillId="10" borderId="0" applyNumberFormat="0" applyBorder="0" applyAlignment="0" applyProtection="0">
      <alignment vertical="center"/>
    </xf>
    <xf numFmtId="0" fontId="58" fillId="11" borderId="0" applyNumberFormat="0" applyBorder="0" applyAlignment="0" applyProtection="0">
      <alignment vertical="center"/>
    </xf>
    <xf numFmtId="0" fontId="59" fillId="12" borderId="0" applyNumberFormat="0" applyBorder="0" applyAlignment="0" applyProtection="0">
      <alignment vertical="center"/>
    </xf>
    <xf numFmtId="0" fontId="60" fillId="13" borderId="0" applyNumberFormat="0" applyBorder="0" applyAlignment="0" applyProtection="0">
      <alignment vertical="center"/>
    </xf>
    <xf numFmtId="0" fontId="60" fillId="14" borderId="0" applyNumberFormat="0" applyBorder="0" applyAlignment="0" applyProtection="0">
      <alignment vertical="center"/>
    </xf>
    <xf numFmtId="0" fontId="59" fillId="15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60" fillId="17" borderId="0" applyNumberFormat="0" applyBorder="0" applyAlignment="0" applyProtection="0">
      <alignment vertical="center"/>
    </xf>
    <xf numFmtId="0" fontId="60" fillId="18" borderId="0" applyNumberFormat="0" applyBorder="0" applyAlignment="0" applyProtection="0">
      <alignment vertical="center"/>
    </xf>
    <xf numFmtId="0" fontId="59" fillId="19" borderId="0" applyNumberFormat="0" applyBorder="0" applyAlignment="0" applyProtection="0">
      <alignment vertical="center"/>
    </xf>
    <xf numFmtId="0" fontId="59" fillId="20" borderId="0" applyNumberFormat="0" applyBorder="0" applyAlignment="0" applyProtection="0">
      <alignment vertical="center"/>
    </xf>
    <xf numFmtId="0" fontId="60" fillId="21" borderId="0" applyNumberFormat="0" applyBorder="0" applyAlignment="0" applyProtection="0">
      <alignment vertical="center"/>
    </xf>
    <xf numFmtId="0" fontId="60" fillId="22" borderId="0" applyNumberFormat="0" applyBorder="0" applyAlignment="0" applyProtection="0">
      <alignment vertical="center"/>
    </xf>
    <xf numFmtId="0" fontId="59" fillId="23" borderId="0" applyNumberFormat="0" applyBorder="0" applyAlignment="0" applyProtection="0">
      <alignment vertical="center"/>
    </xf>
    <xf numFmtId="0" fontId="59" fillId="24" borderId="0" applyNumberFormat="0" applyBorder="0" applyAlignment="0" applyProtection="0">
      <alignment vertical="center"/>
    </xf>
    <xf numFmtId="0" fontId="60" fillId="25" borderId="0" applyNumberFormat="0" applyBorder="0" applyAlignment="0" applyProtection="0">
      <alignment vertical="center"/>
    </xf>
    <xf numFmtId="0" fontId="60" fillId="26" borderId="0" applyNumberFormat="0" applyBorder="0" applyAlignment="0" applyProtection="0">
      <alignment vertical="center"/>
    </xf>
    <xf numFmtId="0" fontId="59" fillId="27" borderId="0" applyNumberFormat="0" applyBorder="0" applyAlignment="0" applyProtection="0">
      <alignment vertical="center"/>
    </xf>
    <xf numFmtId="0" fontId="59" fillId="28" borderId="0" applyNumberFormat="0" applyBorder="0" applyAlignment="0" applyProtection="0">
      <alignment vertical="center"/>
    </xf>
    <xf numFmtId="0" fontId="60" fillId="29" borderId="0" applyNumberFormat="0" applyBorder="0" applyAlignment="0" applyProtection="0">
      <alignment vertical="center"/>
    </xf>
    <xf numFmtId="0" fontId="60" fillId="30" borderId="0" applyNumberFormat="0" applyBorder="0" applyAlignment="0" applyProtection="0">
      <alignment vertical="center"/>
    </xf>
    <xf numFmtId="0" fontId="59" fillId="31" borderId="0" applyNumberFormat="0" applyBorder="0" applyAlignment="0" applyProtection="0">
      <alignment vertical="center"/>
    </xf>
    <xf numFmtId="0" fontId="59" fillId="32" borderId="0" applyNumberFormat="0" applyBorder="0" applyAlignment="0" applyProtection="0">
      <alignment vertical="center"/>
    </xf>
    <xf numFmtId="0" fontId="60" fillId="33" borderId="0" applyNumberFormat="0" applyBorder="0" applyAlignment="0" applyProtection="0">
      <alignment vertical="center"/>
    </xf>
    <xf numFmtId="0" fontId="60" fillId="34" borderId="0" applyNumberFormat="0" applyBorder="0" applyAlignment="0" applyProtection="0">
      <alignment vertical="center"/>
    </xf>
    <xf numFmtId="0" fontId="59" fillId="35" borderId="0" applyNumberFormat="0" applyBorder="0" applyAlignment="0" applyProtection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2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338">
    <xf numFmtId="0" fontId="0" fillId="0" borderId="0" xfId="0" applyFont="1" applyAlignment="1"/>
    <xf numFmtId="0" fontId="0" fillId="0" borderId="0" xfId="0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0" fontId="5" fillId="0" borderId="0" xfId="0" applyFont="1" applyFill="1" applyAlignment="1"/>
    <xf numFmtId="0" fontId="5" fillId="0" borderId="0" xfId="0" applyFont="1" applyFill="1" applyAlignment="1">
      <alignment wrapText="1"/>
    </xf>
    <xf numFmtId="0" fontId="6" fillId="0" borderId="0" xfId="0" applyNumberFormat="1" applyFont="1" applyFill="1" applyAlignment="1">
      <alignment vertical="center"/>
    </xf>
    <xf numFmtId="176" fontId="6" fillId="0" borderId="0" xfId="0" applyNumberFormat="1" applyFont="1" applyFill="1" applyAlignment="1">
      <alignment horizontal="center" vertical="center"/>
    </xf>
    <xf numFmtId="0" fontId="6" fillId="0" borderId="0" xfId="0" applyFont="1" applyFill="1" applyAlignment="1">
      <alignment vertical="center"/>
    </xf>
    <xf numFmtId="176" fontId="7" fillId="0" borderId="0" xfId="0" applyNumberFormat="1" applyFont="1" applyFill="1" applyAlignment="1">
      <alignment horizontal="left" vertical="center"/>
    </xf>
    <xf numFmtId="177" fontId="8" fillId="0" borderId="0" xfId="0" applyNumberFormat="1" applyFont="1" applyFill="1" applyAlignment="1" applyProtection="1">
      <alignment horizontal="center" vertical="center"/>
    </xf>
    <xf numFmtId="176" fontId="9" fillId="0" borderId="2" xfId="0" applyNumberFormat="1" applyFont="1" applyFill="1" applyBorder="1" applyAlignment="1">
      <alignment horizontal="center" vertical="center"/>
    </xf>
    <xf numFmtId="176" fontId="9" fillId="0" borderId="3" xfId="0" applyNumberFormat="1" applyFont="1" applyFill="1" applyBorder="1" applyAlignment="1">
      <alignment horizontal="center" vertical="center"/>
    </xf>
    <xf numFmtId="176" fontId="9" fillId="0" borderId="4" xfId="0" applyNumberFormat="1" applyFont="1" applyFill="1" applyBorder="1" applyAlignment="1">
      <alignment horizontal="center" vertical="center"/>
    </xf>
    <xf numFmtId="176" fontId="9" fillId="0" borderId="5" xfId="0" applyNumberFormat="1" applyFont="1" applyFill="1" applyBorder="1" applyAlignment="1">
      <alignment horizontal="center" vertical="center" wrapText="1"/>
    </xf>
    <xf numFmtId="176" fontId="9" fillId="0" borderId="2" xfId="0" applyNumberFormat="1" applyFont="1" applyFill="1" applyBorder="1" applyAlignment="1">
      <alignment horizontal="center" vertical="center" wrapText="1"/>
    </xf>
    <xf numFmtId="176" fontId="9" fillId="0" borderId="3" xfId="0" applyNumberFormat="1" applyFont="1" applyFill="1" applyBorder="1" applyAlignment="1">
      <alignment horizontal="center" vertical="center" wrapText="1"/>
    </xf>
    <xf numFmtId="176" fontId="9" fillId="0" borderId="4" xfId="0" applyNumberFormat="1" applyFont="1" applyFill="1" applyBorder="1" applyAlignment="1">
      <alignment horizontal="center" vertical="center" wrapText="1"/>
    </xf>
    <xf numFmtId="176" fontId="9" fillId="0" borderId="6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177" fontId="10" fillId="0" borderId="0" xfId="0" applyNumberFormat="1" applyFont="1" applyFill="1" applyAlignment="1" applyProtection="1">
      <alignment vertical="center" wrapText="1"/>
    </xf>
    <xf numFmtId="177" fontId="4" fillId="0" borderId="0" xfId="0" applyNumberFormat="1" applyFont="1" applyFill="1" applyAlignment="1" applyProtection="1">
      <alignment horizontal="right" vertical="center" wrapText="1"/>
    </xf>
    <xf numFmtId="177" fontId="10" fillId="0" borderId="0" xfId="0" applyNumberFormat="1" applyFont="1" applyFill="1" applyAlignment="1" applyProtection="1">
      <alignment horizontal="center" vertical="center" wrapText="1"/>
    </xf>
    <xf numFmtId="176" fontId="9" fillId="0" borderId="5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0" xfId="0" applyFont="1" applyFill="1" applyAlignment="1">
      <alignment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vertical="center" wrapText="1"/>
    </xf>
    <xf numFmtId="10" fontId="9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11" fillId="2" borderId="0" xfId="0" applyNumberFormat="1" applyFont="1" applyFill="1" applyBorder="1" applyAlignment="1" applyProtection="1">
      <alignment horizontal="center" vertical="center"/>
    </xf>
    <xf numFmtId="0" fontId="12" fillId="2" borderId="0" xfId="0" applyNumberFormat="1" applyFont="1" applyFill="1" applyBorder="1" applyAlignment="1" applyProtection="1">
      <alignment horizontal="center" vertical="center"/>
    </xf>
    <xf numFmtId="0" fontId="13" fillId="2" borderId="0" xfId="0" applyNumberFormat="1" applyFont="1" applyFill="1" applyBorder="1" applyAlignment="1" applyProtection="1">
      <alignment horizontal="center"/>
    </xf>
    <xf numFmtId="0" fontId="7" fillId="2" borderId="7" xfId="0" applyNumberFormat="1" applyFont="1" applyFill="1" applyBorder="1" applyAlignment="1" applyProtection="1">
      <alignment vertical="center"/>
    </xf>
    <xf numFmtId="0" fontId="7" fillId="2" borderId="7" xfId="0" applyNumberFormat="1" applyFont="1" applyFill="1" applyBorder="1" applyAlignment="1" applyProtection="1">
      <alignment horizontal="center" vertical="center"/>
    </xf>
    <xf numFmtId="0" fontId="14" fillId="2" borderId="8" xfId="0" applyNumberFormat="1" applyFont="1" applyFill="1" applyBorder="1" applyAlignment="1" applyProtection="1">
      <alignment horizontal="center"/>
    </xf>
    <xf numFmtId="0" fontId="7" fillId="2" borderId="0" xfId="0" applyNumberFormat="1" applyFont="1" applyFill="1" applyBorder="1" applyAlignment="1" applyProtection="1">
      <alignment horizontal="right" vertical="center"/>
    </xf>
    <xf numFmtId="0" fontId="15" fillId="2" borderId="9" xfId="0" applyNumberFormat="1" applyFont="1" applyFill="1" applyBorder="1" applyAlignment="1" applyProtection="1">
      <alignment horizontal="center" vertical="center"/>
    </xf>
    <xf numFmtId="0" fontId="15" fillId="2" borderId="10" xfId="0" applyNumberFormat="1" applyFont="1" applyFill="1" applyBorder="1" applyAlignment="1" applyProtection="1">
      <alignment horizontal="center" vertical="center" wrapText="1"/>
    </xf>
    <xf numFmtId="0" fontId="15" fillId="2" borderId="5" xfId="0" applyNumberFormat="1" applyFont="1" applyFill="1" applyBorder="1" applyAlignment="1" applyProtection="1">
      <alignment horizontal="center" vertical="center" wrapText="1"/>
    </xf>
    <xf numFmtId="0" fontId="15" fillId="2" borderId="11" xfId="0" applyNumberFormat="1" applyFont="1" applyFill="1" applyBorder="1" applyAlignment="1" applyProtection="1">
      <alignment horizontal="center" vertical="center" wrapText="1"/>
    </xf>
    <xf numFmtId="49" fontId="15" fillId="2" borderId="1" xfId="51" applyNumberFormat="1" applyFont="1" applyFill="1" applyBorder="1" applyAlignment="1">
      <alignment horizontal="left" vertical="center"/>
    </xf>
    <xf numFmtId="176" fontId="15" fillId="2" borderId="1" xfId="0" applyNumberFormat="1" applyFont="1" applyFill="1" applyBorder="1" applyAlignment="1">
      <alignment horizontal="center" vertical="center" wrapText="1"/>
    </xf>
    <xf numFmtId="176" fontId="5" fillId="2" borderId="1" xfId="53" applyNumberFormat="1" applyFont="1" applyFill="1" applyBorder="1" applyAlignment="1">
      <alignment horizontal="center" vertical="center" wrapText="1"/>
    </xf>
    <xf numFmtId="49" fontId="7" fillId="2" borderId="1" xfId="51" applyNumberFormat="1" applyFont="1" applyFill="1" applyBorder="1" applyAlignment="1">
      <alignment horizontal="left" vertical="center"/>
    </xf>
    <xf numFmtId="176" fontId="7" fillId="2" borderId="1" xfId="0" applyNumberFormat="1" applyFont="1" applyFill="1" applyBorder="1" applyAlignment="1">
      <alignment horizontal="center" vertical="center" wrapText="1"/>
    </xf>
    <xf numFmtId="176" fontId="0" fillId="2" borderId="1" xfId="53" applyNumberFormat="1" applyFont="1" applyFill="1" applyBorder="1" applyAlignment="1">
      <alignment horizontal="center" vertical="center" wrapText="1"/>
    </xf>
    <xf numFmtId="49" fontId="7" fillId="2" borderId="1" xfId="51" applyNumberFormat="1" applyFont="1" applyFill="1" applyBorder="1" applyAlignment="1">
      <alignment vertical="center"/>
    </xf>
    <xf numFmtId="176" fontId="7" fillId="2" borderId="1" xfId="53" applyNumberFormat="1" applyFont="1" applyFill="1" applyBorder="1" applyAlignment="1">
      <alignment horizontal="center" vertical="center" wrapText="1"/>
    </xf>
    <xf numFmtId="0" fontId="15" fillId="2" borderId="12" xfId="0" applyNumberFormat="1" applyFont="1" applyFill="1" applyBorder="1" applyAlignment="1" applyProtection="1">
      <alignment horizontal="center" vertical="center"/>
    </xf>
    <xf numFmtId="176" fontId="15" fillId="2" borderId="1" xfId="53" applyNumberFormat="1" applyFont="1" applyFill="1" applyBorder="1" applyAlignment="1">
      <alignment horizontal="center" vertical="center" wrapText="1"/>
    </xf>
    <xf numFmtId="49" fontId="15" fillId="2" borderId="13" xfId="51" applyNumberFormat="1" applyFont="1" applyFill="1" applyBorder="1" applyAlignment="1">
      <alignment horizontal="left" vertical="center"/>
    </xf>
    <xf numFmtId="49" fontId="7" fillId="2" borderId="9" xfId="51" applyNumberFormat="1" applyFont="1" applyFill="1" applyBorder="1" applyAlignment="1">
      <alignment horizontal="left" vertical="center"/>
    </xf>
    <xf numFmtId="176" fontId="0" fillId="2" borderId="1" xfId="0" applyNumberFormat="1" applyFont="1" applyFill="1" applyBorder="1" applyAlignment="1">
      <alignment horizontal="center" vertical="center" wrapText="1"/>
    </xf>
    <xf numFmtId="49" fontId="7" fillId="2" borderId="14" xfId="51" applyNumberFormat="1" applyFont="1" applyFill="1" applyBorder="1" applyAlignment="1">
      <alignment vertical="center"/>
    </xf>
    <xf numFmtId="176" fontId="7" fillId="2" borderId="5" xfId="0" applyNumberFormat="1" applyFont="1" applyFill="1" applyBorder="1" applyAlignment="1">
      <alignment horizontal="center" vertical="center" wrapText="1"/>
    </xf>
    <xf numFmtId="176" fontId="7" fillId="2" borderId="5" xfId="53" applyNumberFormat="1" applyFont="1" applyFill="1" applyBorder="1" applyAlignment="1">
      <alignment horizontal="center" vertical="center" wrapText="1"/>
    </xf>
    <xf numFmtId="176" fontId="0" fillId="2" borderId="5" xfId="0" applyNumberFormat="1" applyFont="1" applyFill="1" applyBorder="1" applyAlignment="1">
      <alignment horizontal="center" vertical="center" wrapText="1"/>
    </xf>
    <xf numFmtId="49" fontId="7" fillId="2" borderId="9" xfId="51" applyNumberFormat="1" applyFont="1" applyFill="1" applyBorder="1" applyAlignment="1">
      <alignment vertical="center"/>
    </xf>
    <xf numFmtId="176" fontId="5" fillId="2" borderId="1" xfId="0" applyNumberFormat="1" applyFont="1" applyFill="1" applyBorder="1" applyAlignment="1">
      <alignment horizontal="center" vertical="center" wrapText="1"/>
    </xf>
    <xf numFmtId="176" fontId="15" fillId="2" borderId="6" xfId="0" applyNumberFormat="1" applyFont="1" applyFill="1" applyBorder="1" applyAlignment="1">
      <alignment horizontal="center" vertical="center" wrapText="1"/>
    </xf>
    <xf numFmtId="0" fontId="10" fillId="0" borderId="0" xfId="0" applyNumberFormat="1" applyFont="1" applyFill="1" applyBorder="1" applyAlignment="1" applyProtection="1">
      <alignment horizontal="center" vertical="center"/>
    </xf>
    <xf numFmtId="0" fontId="14" fillId="0" borderId="0" xfId="0" applyNumberFormat="1" applyFont="1" applyFill="1" applyBorder="1" applyAlignment="1" applyProtection="1">
      <alignment horizontal="right" vertical="center"/>
    </xf>
    <xf numFmtId="0" fontId="16" fillId="0" borderId="1" xfId="0" applyNumberFormat="1" applyFont="1" applyFill="1" applyBorder="1" applyAlignment="1" applyProtection="1">
      <alignment horizontal="center" vertical="center"/>
    </xf>
    <xf numFmtId="0" fontId="14" fillId="0" borderId="1" xfId="0" applyNumberFormat="1" applyFont="1" applyFill="1" applyBorder="1" applyAlignment="1" applyProtection="1">
      <alignment horizontal="left" vertical="center"/>
    </xf>
    <xf numFmtId="3" fontId="14" fillId="0" borderId="1" xfId="0" applyNumberFormat="1" applyFont="1" applyFill="1" applyBorder="1" applyAlignment="1" applyProtection="1">
      <alignment horizontal="right" vertical="center"/>
    </xf>
    <xf numFmtId="0" fontId="16" fillId="0" borderId="1" xfId="0" applyNumberFormat="1" applyFont="1" applyFill="1" applyBorder="1" applyAlignment="1" applyProtection="1">
      <alignment vertical="center"/>
    </xf>
    <xf numFmtId="0" fontId="14" fillId="0" borderId="1" xfId="0" applyNumberFormat="1" applyFont="1" applyFill="1" applyBorder="1" applyAlignment="1" applyProtection="1">
      <alignment vertical="center"/>
    </xf>
    <xf numFmtId="0" fontId="0" fillId="0" borderId="0" xfId="0" applyFont="1" applyFill="1" applyBorder="1" applyAlignment="1">
      <alignment horizontal="left" wrapText="1"/>
    </xf>
    <xf numFmtId="0" fontId="0" fillId="0" borderId="0" xfId="0" applyFont="1" applyFill="1" applyBorder="1" applyAlignment="1"/>
    <xf numFmtId="0" fontId="4" fillId="0" borderId="0" xfId="0" applyFont="1" applyFill="1" applyBorder="1" applyAlignment="1"/>
    <xf numFmtId="0" fontId="17" fillId="0" borderId="0" xfId="0" applyFont="1" applyFill="1" applyBorder="1" applyAlignment="1"/>
    <xf numFmtId="0" fontId="11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178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right" vertical="center" wrapText="1"/>
    </xf>
    <xf numFmtId="178" fontId="9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179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/>
    </xf>
    <xf numFmtId="179" fontId="6" fillId="0" borderId="1" xfId="0" applyNumberFormat="1" applyFont="1" applyFill="1" applyBorder="1" applyAlignment="1">
      <alignment horizontal="left" vertical="center" wrapText="1"/>
    </xf>
    <xf numFmtId="179" fontId="6" fillId="0" borderId="1" xfId="0" applyNumberFormat="1" applyFont="1" applyFill="1" applyBorder="1" applyAlignment="1">
      <alignment horizontal="center" vertical="center" wrapText="1"/>
    </xf>
    <xf numFmtId="178" fontId="6" fillId="0" borderId="0" xfId="0" applyNumberFormat="1" applyFont="1" applyFill="1" applyBorder="1" applyAlignment="1">
      <alignment horizontal="righ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18" fillId="0" borderId="0" xfId="0" applyFont="1" applyFill="1" applyAlignment="1">
      <alignment horizontal="center" vertical="center"/>
    </xf>
    <xf numFmtId="0" fontId="18" fillId="0" borderId="0" xfId="0" applyFont="1" applyFill="1" applyAlignment="1">
      <alignment vertical="center"/>
    </xf>
    <xf numFmtId="0" fontId="19" fillId="0" borderId="0" xfId="0" applyFont="1" applyFill="1" applyAlignment="1">
      <alignment horizontal="center" vertical="center"/>
    </xf>
    <xf numFmtId="0" fontId="20" fillId="3" borderId="15" xfId="0" applyFont="1" applyFill="1" applyBorder="1" applyAlignment="1">
      <alignment horizontal="center" vertical="center" wrapText="1"/>
    </xf>
    <xf numFmtId="0" fontId="20" fillId="3" borderId="1" xfId="0" applyFont="1" applyFill="1" applyBorder="1" applyAlignment="1">
      <alignment horizontal="center" vertical="center" wrapText="1"/>
    </xf>
    <xf numFmtId="0" fontId="20" fillId="3" borderId="16" xfId="0" applyFont="1" applyFill="1" applyBorder="1" applyAlignment="1">
      <alignment horizontal="center" vertical="center" wrapText="1"/>
    </xf>
    <xf numFmtId="0" fontId="20" fillId="3" borderId="17" xfId="0" applyFont="1" applyFill="1" applyBorder="1" applyAlignment="1">
      <alignment horizontal="center" vertical="center" wrapText="1"/>
    </xf>
    <xf numFmtId="0" fontId="20" fillId="3" borderId="18" xfId="0" applyFont="1" applyFill="1" applyBorder="1" applyAlignment="1">
      <alignment horizontal="center" vertical="center" wrapText="1"/>
    </xf>
    <xf numFmtId="0" fontId="20" fillId="3" borderId="19" xfId="0" applyFont="1" applyFill="1" applyBorder="1" applyAlignment="1">
      <alignment horizontal="center" vertical="center" wrapText="1"/>
    </xf>
    <xf numFmtId="0" fontId="20" fillId="3" borderId="20" xfId="0" applyFont="1" applyFill="1" applyBorder="1" applyAlignment="1">
      <alignment horizontal="center" vertical="center" wrapText="1"/>
    </xf>
    <xf numFmtId="0" fontId="20" fillId="3" borderId="21" xfId="0" applyFont="1" applyFill="1" applyBorder="1" applyAlignment="1">
      <alignment horizontal="center" vertical="center" wrapText="1"/>
    </xf>
    <xf numFmtId="0" fontId="20" fillId="3" borderId="22" xfId="0" applyFont="1" applyFill="1" applyBorder="1" applyAlignment="1">
      <alignment vertical="center" wrapText="1"/>
    </xf>
    <xf numFmtId="0" fontId="21" fillId="3" borderId="23" xfId="0" applyFont="1" applyFill="1" applyBorder="1" applyAlignment="1">
      <alignment horizontal="center" vertical="center" wrapText="1"/>
    </xf>
    <xf numFmtId="0" fontId="21" fillId="3" borderId="24" xfId="0" applyFont="1" applyFill="1" applyBorder="1" applyAlignment="1">
      <alignment horizontal="center" vertical="center" wrapText="1"/>
    </xf>
    <xf numFmtId="0" fontId="7" fillId="2" borderId="9" xfId="0" applyNumberFormat="1" applyFont="1" applyFill="1" applyBorder="1" applyAlignment="1" applyProtection="1">
      <alignment horizontal="center" vertical="center"/>
    </xf>
    <xf numFmtId="180" fontId="7" fillId="2" borderId="1" xfId="0" applyNumberFormat="1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center" vertical="center"/>
    </xf>
    <xf numFmtId="181" fontId="0" fillId="0" borderId="1" xfId="61" applyNumberFormat="1" applyFont="1" applyFill="1" applyBorder="1" applyAlignment="1">
      <alignment horizontal="center" vertical="center" wrapText="1"/>
    </xf>
    <xf numFmtId="0" fontId="22" fillId="0" borderId="1" xfId="61" applyNumberFormat="1" applyFont="1" applyFill="1" applyBorder="1" applyAlignment="1">
      <alignment horizontal="left" vertical="center" wrapText="1"/>
    </xf>
    <xf numFmtId="181" fontId="4" fillId="0" borderId="1" xfId="61" applyNumberFormat="1" applyFont="1" applyFill="1" applyBorder="1" applyAlignment="1">
      <alignment horizontal="center" vertical="center" wrapText="1"/>
    </xf>
    <xf numFmtId="181" fontId="4" fillId="0" borderId="1" xfId="61" applyNumberFormat="1" applyFont="1" applyFill="1" applyBorder="1" applyAlignment="1">
      <alignment horizontal="left" vertical="center" wrapText="1"/>
    </xf>
    <xf numFmtId="181" fontId="4" fillId="0" borderId="1" xfId="61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4" fillId="0" borderId="0" xfId="0" applyFont="1" applyFill="1" applyBorder="1" applyAlignment="1">
      <alignment horizontal="right" wrapText="1"/>
    </xf>
    <xf numFmtId="0" fontId="0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left" vertical="center" wrapText="1"/>
    </xf>
    <xf numFmtId="176" fontId="17" fillId="0" borderId="1" xfId="61" applyNumberFormat="1" applyFont="1" applyFill="1" applyBorder="1" applyAlignment="1">
      <alignment horizontal="center" vertical="center" wrapText="1"/>
    </xf>
    <xf numFmtId="0" fontId="17" fillId="0" borderId="1" xfId="61" applyNumberFormat="1" applyFont="1" applyFill="1" applyBorder="1" applyAlignment="1">
      <alignment horizontal="left" vertical="center" wrapText="1"/>
    </xf>
    <xf numFmtId="0" fontId="4" fillId="0" borderId="1" xfId="54" applyNumberFormat="1" applyFont="1" applyFill="1" applyBorder="1" applyAlignment="1">
      <alignment horizontal="left" vertical="center" wrapText="1"/>
    </xf>
    <xf numFmtId="176" fontId="4" fillId="0" borderId="1" xfId="61" applyNumberFormat="1" applyFont="1" applyFill="1" applyBorder="1" applyAlignment="1">
      <alignment horizontal="center" vertical="center"/>
    </xf>
    <xf numFmtId="49" fontId="4" fillId="0" borderId="1" xfId="54" applyNumberFormat="1" applyFont="1" applyFill="1" applyBorder="1" applyAlignment="1">
      <alignment horizontal="left" vertical="center" wrapText="1"/>
    </xf>
    <xf numFmtId="176" fontId="17" fillId="0" borderId="1" xfId="0" applyNumberFormat="1" applyFont="1" applyFill="1" applyBorder="1" applyAlignment="1">
      <alignment horizontal="center" vertical="center" wrapText="1"/>
    </xf>
    <xf numFmtId="0" fontId="4" fillId="0" borderId="1" xfId="61" applyNumberFormat="1" applyFont="1" applyFill="1" applyBorder="1" applyAlignment="1">
      <alignment horizontal="left" vertical="center" wrapText="1"/>
    </xf>
    <xf numFmtId="176" fontId="4" fillId="0" borderId="1" xfId="61" applyNumberFormat="1" applyFont="1" applyFill="1" applyBorder="1" applyAlignment="1">
      <alignment horizontal="center" vertical="center" wrapText="1"/>
    </xf>
    <xf numFmtId="0" fontId="4" fillId="0" borderId="1" xfId="61" applyFont="1" applyFill="1" applyBorder="1" applyAlignment="1">
      <alignment horizontal="left" vertical="center" wrapText="1"/>
    </xf>
    <xf numFmtId="49" fontId="17" fillId="0" borderId="1" xfId="54" applyNumberFormat="1" applyFont="1" applyFill="1" applyBorder="1" applyAlignment="1">
      <alignment horizontal="left" vertical="center" wrapText="1"/>
    </xf>
    <xf numFmtId="0" fontId="4" fillId="0" borderId="1" xfId="61" applyNumberFormat="1" applyFont="1" applyFill="1" applyBorder="1" applyAlignment="1">
      <alignment vertical="center" wrapText="1"/>
    </xf>
    <xf numFmtId="0" fontId="17" fillId="0" borderId="1" xfId="61" applyNumberFormat="1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left" vertical="center" wrapText="1"/>
    </xf>
    <xf numFmtId="49" fontId="17" fillId="0" borderId="1" xfId="54" applyNumberFormat="1" applyFont="1" applyFill="1" applyBorder="1" applyAlignment="1">
      <alignment vertical="center" wrapText="1"/>
    </xf>
    <xf numFmtId="0" fontId="0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49" fontId="4" fillId="0" borderId="1" xfId="54" applyNumberFormat="1" applyFont="1" applyFill="1" applyBorder="1" applyAlignment="1">
      <alignment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4" fillId="0" borderId="1" xfId="62" applyNumberFormat="1" applyFont="1" applyFill="1" applyBorder="1" applyAlignment="1">
      <alignment horizontal="left" vertical="center" wrapText="1"/>
    </xf>
    <xf numFmtId="0" fontId="4" fillId="0" borderId="9" xfId="54" applyNumberFormat="1" applyFont="1" applyFill="1" applyBorder="1" applyAlignment="1">
      <alignment horizontal="left" vertical="center" wrapText="1"/>
    </xf>
    <xf numFmtId="49" fontId="4" fillId="0" borderId="14" xfId="54" applyNumberFormat="1" applyFont="1" applyFill="1" applyBorder="1" applyAlignment="1">
      <alignment horizontal="left" vertical="center" wrapText="1"/>
    </xf>
    <xf numFmtId="49" fontId="17" fillId="0" borderId="5" xfId="54" applyNumberFormat="1" applyFont="1" applyFill="1" applyBorder="1" applyAlignment="1">
      <alignment horizontal="left" vertical="center" wrapText="1"/>
    </xf>
    <xf numFmtId="49" fontId="17" fillId="0" borderId="5" xfId="54" applyNumberFormat="1" applyFont="1" applyFill="1" applyBorder="1" applyAlignment="1">
      <alignment vertical="center" wrapText="1"/>
    </xf>
    <xf numFmtId="0" fontId="0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vertical="center"/>
    </xf>
    <xf numFmtId="0" fontId="0" fillId="0" borderId="1" xfId="61" applyNumberFormat="1" applyFont="1" applyFill="1" applyBorder="1" applyAlignment="1">
      <alignment horizontal="left" vertical="center" wrapText="1"/>
    </xf>
    <xf numFmtId="176" fontId="0" fillId="0" borderId="1" xfId="61" applyNumberFormat="1" applyFont="1" applyFill="1" applyBorder="1" applyAlignment="1">
      <alignment horizontal="center" vertical="center" wrapText="1"/>
    </xf>
    <xf numFmtId="181" fontId="0" fillId="0" borderId="1" xfId="61" applyNumberFormat="1" applyFont="1" applyFill="1" applyBorder="1" applyAlignment="1">
      <alignment horizontal="left" vertical="center" wrapText="1"/>
    </xf>
    <xf numFmtId="176" fontId="0" fillId="0" borderId="1" xfId="61" applyNumberFormat="1" applyFont="1" applyFill="1" applyBorder="1" applyAlignment="1">
      <alignment horizontal="center" vertical="center"/>
    </xf>
    <xf numFmtId="0" fontId="0" fillId="0" borderId="25" xfId="0" applyFont="1" applyFill="1" applyBorder="1" applyAlignment="1">
      <alignment vertical="center" wrapText="1"/>
    </xf>
    <xf numFmtId="176" fontId="0" fillId="0" borderId="25" xfId="0" applyNumberFormat="1" applyFont="1" applyFill="1" applyBorder="1" applyAlignment="1">
      <alignment horizontal="center" vertical="center"/>
    </xf>
    <xf numFmtId="0" fontId="0" fillId="0" borderId="25" xfId="0" applyFont="1" applyFill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176" fontId="0" fillId="0" borderId="6" xfId="0" applyNumberFormat="1" applyFont="1" applyFill="1" applyBorder="1" applyAlignment="1">
      <alignment horizontal="center" vertical="center"/>
    </xf>
    <xf numFmtId="0" fontId="0" fillId="0" borderId="6" xfId="0" applyFont="1" applyFill="1" applyBorder="1" applyAlignment="1">
      <alignment vertical="center"/>
    </xf>
    <xf numFmtId="0" fontId="0" fillId="0" borderId="1" xfId="61" applyFont="1" applyFill="1" applyBorder="1" applyAlignment="1">
      <alignment vertical="center" wrapText="1" shrinkToFit="1"/>
    </xf>
    <xf numFmtId="0" fontId="0" fillId="0" borderId="6" xfId="0" applyFont="1" applyFill="1" applyBorder="1" applyAlignment="1">
      <alignment horizontal="center" vertical="center"/>
    </xf>
    <xf numFmtId="0" fontId="23" fillId="0" borderId="0" xfId="61" applyFont="1" applyFill="1" applyBorder="1" applyAlignment="1">
      <alignment horizontal="left"/>
    </xf>
    <xf numFmtId="0" fontId="23" fillId="0" borderId="0" xfId="61" applyFont="1" applyFill="1" applyBorder="1" applyAlignment="1">
      <alignment horizontal="center"/>
    </xf>
    <xf numFmtId="0" fontId="0" fillId="0" borderId="0" xfId="61" applyFont="1" applyFill="1" applyBorder="1" applyAlignment="1"/>
    <xf numFmtId="0" fontId="0" fillId="0" borderId="0" xfId="61" applyFont="1" applyFill="1" applyBorder="1" applyAlignment="1">
      <alignment horizontal="left"/>
    </xf>
    <xf numFmtId="0" fontId="0" fillId="0" borderId="0" xfId="61" applyFont="1" applyFill="1" applyBorder="1" applyAlignment="1">
      <alignment horizontal="center" vertical="center"/>
    </xf>
    <xf numFmtId="0" fontId="8" fillId="0" borderId="0" xfId="61" applyFont="1" applyFill="1" applyBorder="1" applyAlignment="1">
      <alignment horizontal="center" vertical="center"/>
    </xf>
    <xf numFmtId="0" fontId="4" fillId="0" borderId="8" xfId="61" applyFont="1" applyFill="1" applyBorder="1" applyAlignment="1">
      <alignment horizontal="right"/>
    </xf>
    <xf numFmtId="0" fontId="5" fillId="0" borderId="1" xfId="61" applyFont="1" applyFill="1" applyBorder="1" applyAlignment="1">
      <alignment horizontal="center" vertical="center" wrapText="1" shrinkToFit="1"/>
    </xf>
    <xf numFmtId="0" fontId="5" fillId="0" borderId="5" xfId="61" applyFont="1" applyFill="1" applyBorder="1" applyAlignment="1">
      <alignment horizontal="center" vertical="center" wrapText="1"/>
    </xf>
    <xf numFmtId="0" fontId="5" fillId="0" borderId="5" xfId="61" applyFont="1" applyFill="1" applyBorder="1" applyAlignment="1">
      <alignment horizontal="center" vertical="center"/>
    </xf>
    <xf numFmtId="0" fontId="5" fillId="0" borderId="1" xfId="61" applyFont="1" applyFill="1" applyBorder="1" applyAlignment="1">
      <alignment horizontal="center" vertical="center" wrapText="1"/>
    </xf>
    <xf numFmtId="0" fontId="5" fillId="0" borderId="1" xfId="61" applyFont="1" applyFill="1" applyBorder="1" applyAlignment="1">
      <alignment horizontal="center" vertical="center"/>
    </xf>
    <xf numFmtId="0" fontId="5" fillId="0" borderId="1" xfId="61" applyFont="1" applyFill="1" applyBorder="1" applyAlignment="1">
      <alignment horizontal="left" vertical="center" wrapText="1" shrinkToFit="1"/>
    </xf>
    <xf numFmtId="0" fontId="5" fillId="0" borderId="1" xfId="61" applyFont="1" applyFill="1" applyBorder="1" applyAlignment="1">
      <alignment horizontal="left" vertical="center"/>
    </xf>
    <xf numFmtId="0" fontId="0" fillId="0" borderId="1" xfId="61" applyFont="1" applyFill="1" applyBorder="1" applyAlignment="1">
      <alignment horizontal="center" vertical="center"/>
    </xf>
    <xf numFmtId="181" fontId="5" fillId="0" borderId="1" xfId="61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/>
    </xf>
    <xf numFmtId="0" fontId="0" fillId="0" borderId="1" xfId="61" applyFont="1" applyFill="1" applyBorder="1" applyAlignment="1">
      <alignment horizontal="center"/>
    </xf>
    <xf numFmtId="0" fontId="20" fillId="3" borderId="26" xfId="0" applyFont="1" applyFill="1" applyBorder="1" applyAlignment="1">
      <alignment horizontal="center" vertical="center" wrapText="1"/>
    </xf>
    <xf numFmtId="0" fontId="23" fillId="0" borderId="0" xfId="66" applyFont="1" applyFill="1" applyAlignment="1"/>
    <xf numFmtId="0" fontId="0" fillId="0" borderId="0" xfId="54" applyFill="1" applyAlignment="1">
      <alignment horizontal="left" vertical="center"/>
    </xf>
    <xf numFmtId="2" fontId="24" fillId="0" borderId="0" xfId="66" applyNumberFormat="1" applyFont="1" applyFill="1" applyAlignment="1">
      <alignment horizontal="center" vertical="center"/>
    </xf>
    <xf numFmtId="31" fontId="4" fillId="0" borderId="0" xfId="66" applyNumberFormat="1" applyFont="1" applyFill="1" applyAlignment="1">
      <alignment horizontal="left"/>
    </xf>
    <xf numFmtId="2" fontId="4" fillId="0" borderId="0" xfId="66" applyNumberFormat="1" applyFont="1" applyFill="1" applyAlignment="1"/>
    <xf numFmtId="2" fontId="17" fillId="0" borderId="1" xfId="66" applyNumberFormat="1" applyFont="1" applyFill="1" applyBorder="1" applyAlignment="1">
      <alignment horizontal="center" vertical="center" wrapText="1"/>
    </xf>
    <xf numFmtId="2" fontId="17" fillId="0" borderId="2" xfId="66" applyNumberFormat="1" applyFont="1" applyFill="1" applyBorder="1" applyAlignment="1">
      <alignment horizontal="center" vertical="center" wrapText="1"/>
    </xf>
    <xf numFmtId="2" fontId="17" fillId="0" borderId="3" xfId="66" applyNumberFormat="1" applyFont="1" applyFill="1" applyBorder="1" applyAlignment="1">
      <alignment horizontal="center" vertical="center" wrapText="1"/>
    </xf>
    <xf numFmtId="2" fontId="17" fillId="0" borderId="4" xfId="66" applyNumberFormat="1" applyFont="1" applyFill="1" applyBorder="1" applyAlignment="1">
      <alignment horizontal="center" vertical="center" wrapText="1"/>
    </xf>
    <xf numFmtId="49" fontId="4" fillId="0" borderId="1" xfId="66" applyNumberFormat="1" applyFont="1" applyFill="1" applyBorder="1" applyAlignment="1">
      <alignment horizontal="center" vertical="center" wrapText="1"/>
    </xf>
    <xf numFmtId="2" fontId="4" fillId="0" borderId="1" xfId="66" applyNumberFormat="1" applyFont="1" applyFill="1" applyBorder="1" applyAlignment="1">
      <alignment vertical="center" wrapText="1"/>
    </xf>
    <xf numFmtId="2" fontId="4" fillId="0" borderId="1" xfId="66" applyNumberFormat="1" applyFont="1" applyFill="1" applyBorder="1" applyAlignment="1">
      <alignment horizontal="center" vertical="center" wrapText="1"/>
    </xf>
    <xf numFmtId="0" fontId="25" fillId="0" borderId="0" xfId="66" applyFont="1" applyFill="1" applyAlignment="1">
      <alignment horizontal="left" vertical="center"/>
    </xf>
    <xf numFmtId="0" fontId="0" fillId="0" borderId="0" xfId="66" applyFont="1" applyFill="1" applyAlignment="1">
      <alignment horizontal="center" vertical="center"/>
    </xf>
    <xf numFmtId="2" fontId="4" fillId="0" borderId="0" xfId="66" applyNumberFormat="1" applyFont="1" applyFill="1" applyAlignment="1">
      <alignment horizontal="center" vertical="center"/>
    </xf>
    <xf numFmtId="0" fontId="4" fillId="0" borderId="0" xfId="66" applyFont="1" applyFill="1" applyAlignment="1">
      <alignment vertical="center"/>
    </xf>
    <xf numFmtId="182" fontId="4" fillId="0" borderId="1" xfId="67" applyNumberFormat="1" applyFont="1" applyFill="1" applyBorder="1" applyAlignment="1">
      <alignment vertical="center" wrapText="1"/>
    </xf>
    <xf numFmtId="2" fontId="4" fillId="0" borderId="0" xfId="66" applyNumberFormat="1" applyFont="1" applyFill="1" applyAlignment="1">
      <alignment vertical="center"/>
    </xf>
    <xf numFmtId="0" fontId="26" fillId="0" borderId="0" xfId="64" applyFont="1" applyAlignment="1"/>
    <xf numFmtId="0" fontId="27" fillId="0" borderId="0" xfId="64" applyFont="1" applyAlignment="1"/>
    <xf numFmtId="0" fontId="26" fillId="0" borderId="0" xfId="64" applyFont="1" applyAlignment="1">
      <alignment horizontal="center"/>
    </xf>
    <xf numFmtId="0" fontId="28" fillId="0" borderId="0" xfId="64" applyFont="1" applyAlignment="1">
      <alignment horizontal="center" vertical="center"/>
    </xf>
    <xf numFmtId="0" fontId="29" fillId="0" borderId="0" xfId="64" applyFont="1" applyAlignment="1"/>
    <xf numFmtId="0" fontId="29" fillId="0" borderId="7" xfId="64" applyFont="1" applyBorder="1" applyAlignment="1">
      <alignment horizontal="right" vertical="center"/>
    </xf>
    <xf numFmtId="0" fontId="30" fillId="0" borderId="9" xfId="64" applyFont="1" applyBorder="1" applyAlignment="1">
      <alignment horizontal="center" vertical="center"/>
    </xf>
    <xf numFmtId="0" fontId="30" fillId="0" borderId="13" xfId="64" applyFont="1" applyBorder="1" applyAlignment="1">
      <alignment horizontal="center" vertical="center"/>
    </xf>
    <xf numFmtId="0" fontId="16" fillId="0" borderId="1" xfId="64" applyFont="1" applyBorder="1" applyAlignment="1">
      <alignment horizontal="left" vertical="center"/>
    </xf>
    <xf numFmtId="176" fontId="31" fillId="0" borderId="1" xfId="64" applyNumberFormat="1" applyFont="1" applyBorder="1" applyAlignment="1">
      <alignment horizontal="center" vertical="center" wrapText="1"/>
    </xf>
    <xf numFmtId="0" fontId="14" fillId="0" borderId="1" xfId="64" applyFont="1" applyBorder="1" applyAlignment="1">
      <alignment horizontal="left" vertical="center"/>
    </xf>
    <xf numFmtId="176" fontId="14" fillId="0" borderId="1" xfId="64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14" fillId="0" borderId="0" xfId="0" applyFont="1" applyAlignment="1">
      <alignment horizontal="right" vertical="center"/>
    </xf>
    <xf numFmtId="0" fontId="16" fillId="0" borderId="9" xfId="0" applyFont="1" applyFill="1" applyBorder="1" applyAlignment="1">
      <alignment horizontal="center" vertical="center" shrinkToFit="1"/>
    </xf>
    <xf numFmtId="176" fontId="16" fillId="0" borderId="9" xfId="0" applyNumberFormat="1" applyFont="1" applyFill="1" applyBorder="1" applyAlignment="1">
      <alignment horizontal="center" vertical="center" wrapText="1"/>
    </xf>
    <xf numFmtId="1" fontId="16" fillId="0" borderId="1" xfId="0" applyNumberFormat="1" applyFont="1" applyFill="1" applyBorder="1" applyAlignment="1">
      <alignment horizontal="left" vertical="center" wrapText="1"/>
    </xf>
    <xf numFmtId="176" fontId="16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vertical="center"/>
    </xf>
    <xf numFmtId="176" fontId="16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left" vertical="center"/>
    </xf>
    <xf numFmtId="176" fontId="14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left" vertical="center" wrapText="1"/>
    </xf>
    <xf numFmtId="1" fontId="14" fillId="0" borderId="1" xfId="0" applyNumberFormat="1" applyFont="1" applyFill="1" applyBorder="1" applyAlignment="1">
      <alignment horizontal="left" vertical="center"/>
    </xf>
    <xf numFmtId="176" fontId="33" fillId="0" borderId="1" xfId="0" applyNumberFormat="1" applyFont="1" applyFill="1" applyBorder="1" applyAlignment="1">
      <alignment horizontal="center" vertical="center"/>
    </xf>
    <xf numFmtId="1" fontId="14" fillId="0" borderId="1" xfId="0" applyNumberFormat="1" applyFont="1" applyFill="1" applyBorder="1" applyAlignment="1">
      <alignment horizontal="left" vertical="center" wrapText="1"/>
    </xf>
    <xf numFmtId="0" fontId="5" fillId="0" borderId="0" xfId="0" applyFont="1" applyFill="1" applyBorder="1" applyAlignment="1"/>
    <xf numFmtId="0" fontId="5" fillId="0" borderId="0" xfId="0" applyFont="1" applyAlignment="1"/>
    <xf numFmtId="0" fontId="0" fillId="0" borderId="0" xfId="0" applyFont="1" applyFill="1" applyBorder="1" applyAlignment="1">
      <alignment wrapText="1"/>
    </xf>
    <xf numFmtId="181" fontId="8" fillId="0" borderId="0" xfId="0" applyNumberFormat="1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183" fontId="5" fillId="0" borderId="0" xfId="0" applyNumberFormat="1" applyFont="1" applyFill="1" applyAlignment="1">
      <alignment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6" fillId="0" borderId="9" xfId="0" applyNumberFormat="1" applyFont="1" applyFill="1" applyBorder="1" applyAlignment="1">
      <alignment horizontal="center" vertical="center"/>
    </xf>
    <xf numFmtId="0" fontId="16" fillId="0" borderId="9" xfId="0" applyNumberFormat="1" applyFont="1" applyFill="1" applyBorder="1" applyAlignment="1">
      <alignment vertical="center"/>
    </xf>
    <xf numFmtId="3" fontId="16" fillId="0" borderId="9" xfId="0" applyNumberFormat="1" applyFont="1" applyFill="1" applyBorder="1" applyAlignment="1">
      <alignment horizontal="right" vertical="center"/>
    </xf>
    <xf numFmtId="0" fontId="14" fillId="0" borderId="9" xfId="0" applyNumberFormat="1" applyFont="1" applyFill="1" applyBorder="1" applyAlignment="1">
      <alignment horizontal="center" vertical="center"/>
    </xf>
    <xf numFmtId="0" fontId="14" fillId="0" borderId="9" xfId="0" applyNumberFormat="1" applyFont="1" applyFill="1" applyBorder="1" applyAlignment="1">
      <alignment vertical="center"/>
    </xf>
    <xf numFmtId="3" fontId="14" fillId="0" borderId="9" xfId="0" applyNumberFormat="1" applyFont="1" applyFill="1" applyBorder="1" applyAlignment="1" applyProtection="1">
      <alignment horizontal="right" vertical="center"/>
      <protection locked="0"/>
    </xf>
    <xf numFmtId="3" fontId="14" fillId="0" borderId="9" xfId="0" applyNumberFormat="1" applyFont="1" applyFill="1" applyBorder="1" applyAlignment="1">
      <alignment horizontal="right" vertical="center"/>
    </xf>
    <xf numFmtId="3" fontId="16" fillId="0" borderId="9" xfId="0" applyNumberFormat="1" applyFont="1" applyFill="1" applyBorder="1" applyAlignment="1" applyProtection="1">
      <alignment horizontal="right" vertical="center"/>
      <protection locked="0"/>
    </xf>
    <xf numFmtId="0" fontId="7" fillId="0" borderId="0" xfId="0" applyNumberFormat="1" applyFont="1" applyFill="1" applyBorder="1" applyAlignment="1"/>
    <xf numFmtId="0" fontId="0" fillId="0" borderId="0" xfId="0" applyNumberFormat="1" applyFont="1" applyFill="1" applyBorder="1" applyAlignment="1">
      <alignment horizontal="center"/>
    </xf>
    <xf numFmtId="0" fontId="0" fillId="0" borderId="0" xfId="0" applyNumberFormat="1" applyFont="1" applyFill="1" applyBorder="1" applyAlignment="1"/>
    <xf numFmtId="0" fontId="7" fillId="0" borderId="0" xfId="0" applyNumberFormat="1" applyFont="1" applyFill="1" applyAlignment="1"/>
    <xf numFmtId="0" fontId="8" fillId="0" borderId="0" xfId="0" applyNumberFormat="1" applyFont="1" applyFill="1" applyBorder="1" applyAlignment="1">
      <alignment horizontal="center" vertical="center"/>
    </xf>
    <xf numFmtId="0" fontId="14" fillId="0" borderId="0" xfId="0" applyNumberFormat="1" applyFont="1" applyFill="1" applyBorder="1" applyAlignment="1">
      <alignment horizontal="center" vertical="center"/>
    </xf>
    <xf numFmtId="0" fontId="14" fillId="0" borderId="0" xfId="0" applyNumberFormat="1" applyFont="1" applyFill="1" applyBorder="1" applyAlignment="1">
      <alignment horizontal="right" vertical="center"/>
    </xf>
    <xf numFmtId="0" fontId="5" fillId="0" borderId="9" xfId="0" applyNumberFormat="1" applyFont="1" applyFill="1" applyBorder="1" applyAlignment="1">
      <alignment horizontal="center" vertical="center" wrapText="1"/>
    </xf>
    <xf numFmtId="0" fontId="5" fillId="0" borderId="9" xfId="0" applyNumberFormat="1" applyFont="1" applyFill="1" applyBorder="1" applyAlignment="1">
      <alignment horizontal="center" vertical="center"/>
    </xf>
    <xf numFmtId="0" fontId="16" fillId="0" borderId="9" xfId="0" applyNumberFormat="1" applyFont="1" applyFill="1" applyBorder="1" applyAlignment="1">
      <alignment horizontal="left" vertical="center"/>
    </xf>
    <xf numFmtId="0" fontId="14" fillId="0" borderId="9" xfId="0" applyNumberFormat="1" applyFont="1" applyFill="1" applyBorder="1" applyAlignment="1">
      <alignment horizontal="left" vertical="center"/>
    </xf>
    <xf numFmtId="3" fontId="14" fillId="0" borderId="14" xfId="0" applyNumberFormat="1" applyFont="1" applyFill="1" applyBorder="1" applyAlignment="1" applyProtection="1">
      <alignment horizontal="right" vertical="center"/>
      <protection locked="0"/>
    </xf>
    <xf numFmtId="0" fontId="16" fillId="0" borderId="27" xfId="0" applyNumberFormat="1" applyFont="1" applyFill="1" applyBorder="1" applyAlignment="1">
      <alignment horizontal="left" vertical="center"/>
    </xf>
    <xf numFmtId="3" fontId="14" fillId="0" borderId="13" xfId="0" applyNumberFormat="1" applyFont="1" applyFill="1" applyBorder="1" applyAlignment="1" applyProtection="1">
      <alignment horizontal="right" vertical="center"/>
      <protection locked="0"/>
    </xf>
    <xf numFmtId="3" fontId="31" fillId="0" borderId="9" xfId="0" applyNumberFormat="1" applyFont="1" applyFill="1" applyBorder="1" applyAlignment="1">
      <alignment horizontal="right" vertical="center"/>
    </xf>
    <xf numFmtId="0" fontId="14" fillId="0" borderId="14" xfId="0" applyNumberFormat="1" applyFont="1" applyFill="1" applyBorder="1" applyAlignment="1">
      <alignment horizontal="center" vertical="center"/>
    </xf>
    <xf numFmtId="0" fontId="16" fillId="0" borderId="14" xfId="0" applyNumberFormat="1" applyFont="1" applyFill="1" applyBorder="1" applyAlignment="1">
      <alignment horizontal="left" vertical="center"/>
    </xf>
    <xf numFmtId="0" fontId="14" fillId="0" borderId="27" xfId="0" applyNumberFormat="1" applyFont="1" applyFill="1" applyBorder="1" applyAlignment="1">
      <alignment horizontal="left" vertical="center"/>
    </xf>
    <xf numFmtId="0" fontId="0" fillId="0" borderId="0" xfId="0" applyFill="1" applyBorder="1" applyAlignment="1"/>
    <xf numFmtId="0" fontId="23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34" fillId="0" borderId="0" xfId="0" applyFont="1" applyFill="1" applyBorder="1" applyAlignment="1">
      <alignment vertical="center"/>
    </xf>
    <xf numFmtId="0" fontId="0" fillId="0" borderId="0" xfId="0" applyFill="1" applyBorder="1" applyAlignment="1">
      <alignment shrinkToFit="1"/>
    </xf>
    <xf numFmtId="176" fontId="0" fillId="0" borderId="0" xfId="0" applyNumberFormat="1" applyFill="1" applyBorder="1" applyAlignment="1">
      <alignment horizontal="center" wrapText="1"/>
    </xf>
    <xf numFmtId="178" fontId="0" fillId="0" borderId="0" xfId="0" applyNumberFormat="1" applyFont="1" applyFill="1" applyBorder="1" applyAlignment="1">
      <alignment horizontal="center"/>
    </xf>
    <xf numFmtId="0" fontId="35" fillId="0" borderId="0" xfId="0" applyFont="1" applyFill="1" applyBorder="1" applyAlignment="1">
      <alignment horizontal="center" shrinkToFit="1"/>
    </xf>
    <xf numFmtId="0" fontId="8" fillId="0" borderId="0" xfId="0" applyFont="1" applyFill="1" applyBorder="1" applyAlignment="1">
      <alignment horizontal="center"/>
    </xf>
    <xf numFmtId="0" fontId="36" fillId="0" borderId="0" xfId="0" applyFont="1" applyFill="1" applyBorder="1" applyAlignment="1">
      <alignment shrinkToFit="1"/>
    </xf>
    <xf numFmtId="178" fontId="0" fillId="0" borderId="0" xfId="0" applyNumberFormat="1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 shrinkToFit="1"/>
    </xf>
    <xf numFmtId="0" fontId="5" fillId="0" borderId="9" xfId="0" applyFont="1" applyFill="1" applyBorder="1" applyAlignment="1">
      <alignment horizontal="center" vertical="center"/>
    </xf>
    <xf numFmtId="0" fontId="16" fillId="0" borderId="9" xfId="0" applyFont="1" applyFill="1" applyBorder="1" applyAlignment="1">
      <alignment horizontal="center" vertical="center"/>
    </xf>
    <xf numFmtId="1" fontId="17" fillId="0" borderId="6" xfId="0" applyNumberFormat="1" applyFont="1" applyFill="1" applyBorder="1" applyAlignment="1">
      <alignment horizontal="left" vertical="center" wrapText="1"/>
    </xf>
    <xf numFmtId="184" fontId="17" fillId="0" borderId="6" xfId="0" applyNumberFormat="1" applyFont="1" applyFill="1" applyBorder="1" applyAlignment="1">
      <alignment horizontal="center" vertical="center" wrapText="1"/>
    </xf>
    <xf numFmtId="176" fontId="16" fillId="0" borderId="1" xfId="65" applyNumberFormat="1" applyFont="1" applyFill="1" applyBorder="1" applyAlignment="1">
      <alignment horizontal="center" vertical="center"/>
    </xf>
    <xf numFmtId="0" fontId="14" fillId="0" borderId="9" xfId="0" applyNumberFormat="1" applyFont="1" applyFill="1" applyBorder="1" applyAlignment="1" applyProtection="1">
      <alignment vertical="center"/>
    </xf>
    <xf numFmtId="176" fontId="14" fillId="0" borderId="1" xfId="65" applyNumberFormat="1" applyFont="1" applyFill="1" applyBorder="1" applyAlignment="1">
      <alignment horizontal="center" vertical="center"/>
    </xf>
    <xf numFmtId="0" fontId="37" fillId="0" borderId="0" xfId="0" applyFont="1" applyFill="1" applyBorder="1" applyAlignment="1">
      <alignment vertical="center"/>
    </xf>
    <xf numFmtId="0" fontId="38" fillId="0" borderId="0" xfId="0" applyFont="1" applyFill="1" applyBorder="1" applyAlignment="1">
      <alignment vertical="center"/>
    </xf>
    <xf numFmtId="0" fontId="14" fillId="0" borderId="9" xfId="0" applyNumberFormat="1" applyFont="1" applyFill="1" applyBorder="1" applyAlignment="1" applyProtection="1">
      <alignment vertical="center" wrapText="1"/>
    </xf>
    <xf numFmtId="0" fontId="16" fillId="0" borderId="1" xfId="0" applyFont="1" applyFill="1" applyBorder="1" applyAlignment="1">
      <alignment vertical="center"/>
    </xf>
    <xf numFmtId="0" fontId="14" fillId="0" borderId="9" xfId="65" applyFont="1" applyFill="1" applyBorder="1" applyAlignment="1">
      <alignment vertical="center"/>
    </xf>
    <xf numFmtId="0" fontId="16" fillId="0" borderId="5" xfId="0" applyFont="1" applyFill="1" applyBorder="1" applyAlignment="1">
      <alignment vertical="center"/>
    </xf>
    <xf numFmtId="176" fontId="16" fillId="0" borderId="5" xfId="0" applyNumberFormat="1" applyFont="1" applyFill="1" applyBorder="1" applyAlignment="1">
      <alignment horizontal="center" vertical="center"/>
    </xf>
    <xf numFmtId="0" fontId="14" fillId="0" borderId="14" xfId="0" applyNumberFormat="1" applyFont="1" applyFill="1" applyBorder="1" applyAlignment="1" applyProtection="1">
      <alignment vertical="center" wrapText="1"/>
    </xf>
    <xf numFmtId="176" fontId="14" fillId="0" borderId="5" xfId="65" applyNumberFormat="1" applyFont="1" applyFill="1" applyBorder="1" applyAlignment="1">
      <alignment horizontal="center" vertical="center"/>
    </xf>
    <xf numFmtId="1" fontId="17" fillId="0" borderId="1" xfId="0" applyNumberFormat="1" applyFont="1" applyFill="1" applyBorder="1" applyAlignment="1">
      <alignment horizontal="left" vertical="center" wrapText="1"/>
    </xf>
    <xf numFmtId="1" fontId="14" fillId="0" borderId="1" xfId="0" applyNumberFormat="1" applyFont="1" applyFill="1" applyBorder="1" applyAlignment="1" applyProtection="1">
      <alignment horizontal="left" vertical="center" indent="1" shrinkToFit="1"/>
      <protection locked="0"/>
    </xf>
    <xf numFmtId="176" fontId="14" fillId="0" borderId="1" xfId="64" applyNumberFormat="1" applyFont="1" applyFill="1" applyBorder="1" applyAlignment="1">
      <alignment horizontal="center" vertical="center"/>
    </xf>
    <xf numFmtId="0" fontId="16" fillId="0" borderId="1" xfId="0" applyNumberFormat="1" applyFont="1" applyFill="1" applyBorder="1" applyAlignment="1" applyProtection="1">
      <alignment horizontal="left" vertical="center" shrinkToFit="1"/>
    </xf>
    <xf numFmtId="185" fontId="16" fillId="0" borderId="1" xfId="0" applyNumberFormat="1" applyFont="1" applyFill="1" applyBorder="1" applyAlignment="1" applyProtection="1">
      <alignment horizontal="center" vertical="center" shrinkToFit="1"/>
    </xf>
    <xf numFmtId="1" fontId="17" fillId="0" borderId="1" xfId="0" applyNumberFormat="1" applyFont="1" applyFill="1" applyBorder="1" applyAlignment="1">
      <alignment horizontal="center" vertical="center" wrapText="1"/>
    </xf>
    <xf numFmtId="176" fontId="16" fillId="0" borderId="1" xfId="0" applyNumberFormat="1" applyFont="1" applyFill="1" applyBorder="1" applyAlignment="1" applyProtection="1">
      <alignment horizontal="center" vertical="center"/>
    </xf>
    <xf numFmtId="0" fontId="14" fillId="0" borderId="1" xfId="0" applyNumberFormat="1" applyFont="1" applyFill="1" applyBorder="1" applyAlignment="1" applyProtection="1">
      <alignment vertical="center" wrapText="1" shrinkToFit="1"/>
    </xf>
    <xf numFmtId="0" fontId="14" fillId="0" borderId="1" xfId="0" applyNumberFormat="1" applyFont="1" applyFill="1" applyBorder="1" applyAlignment="1" applyProtection="1">
      <alignment horizontal="center" vertical="center"/>
    </xf>
    <xf numFmtId="1" fontId="14" fillId="0" borderId="1" xfId="0" applyNumberFormat="1" applyFont="1" applyFill="1" applyBorder="1" applyAlignment="1" applyProtection="1">
      <alignment horizontal="left" vertical="center" indent="1"/>
      <protection locked="0"/>
    </xf>
    <xf numFmtId="176" fontId="14" fillId="0" borderId="1" xfId="0" applyNumberFormat="1" applyFont="1" applyFill="1" applyBorder="1" applyAlignment="1" applyProtection="1">
      <alignment horizontal="center" vertical="center"/>
    </xf>
    <xf numFmtId="0" fontId="16" fillId="0" borderId="1" xfId="0" applyNumberFormat="1" applyFont="1" applyFill="1" applyBorder="1" applyAlignment="1" applyProtection="1">
      <alignment horizontal="center" vertical="center" shrinkToFit="1"/>
    </xf>
    <xf numFmtId="176" fontId="16" fillId="0" borderId="1" xfId="0" applyNumberFormat="1" applyFont="1" applyFill="1" applyBorder="1" applyAlignment="1" applyProtection="1">
      <alignment horizontal="center" vertical="center" shrinkToFit="1"/>
    </xf>
    <xf numFmtId="178" fontId="16" fillId="0" borderId="1" xfId="0" applyNumberFormat="1" applyFont="1" applyFill="1" applyBorder="1" applyAlignment="1" applyProtection="1">
      <alignment horizontal="center" vertical="center"/>
    </xf>
    <xf numFmtId="0" fontId="0" fillId="0" borderId="0" xfId="65" applyFill="1" applyAlignment="1"/>
    <xf numFmtId="0" fontId="0" fillId="0" borderId="0" xfId="65" applyFill="1" applyAlignment="1">
      <alignment horizontal="right"/>
    </xf>
    <xf numFmtId="0" fontId="5" fillId="0" borderId="1" xfId="65" applyFont="1" applyFill="1" applyBorder="1" applyAlignment="1">
      <alignment horizontal="center" vertical="center" wrapText="1"/>
    </xf>
    <xf numFmtId="176" fontId="5" fillId="0" borderId="1" xfId="65" applyNumberFormat="1" applyFont="1" applyFill="1" applyBorder="1" applyAlignment="1">
      <alignment horizontal="center" vertical="center" wrapText="1"/>
    </xf>
    <xf numFmtId="1" fontId="39" fillId="0" borderId="6" xfId="0" applyNumberFormat="1" applyFont="1" applyFill="1" applyBorder="1" applyAlignment="1">
      <alignment horizontal="left" vertical="center" wrapText="1"/>
    </xf>
    <xf numFmtId="176" fontId="16" fillId="0" borderId="1" xfId="65" applyNumberFormat="1" applyFont="1" applyFill="1" applyBorder="1" applyAlignment="1">
      <alignment horizontal="center" vertical="center" wrapText="1"/>
    </xf>
    <xf numFmtId="1" fontId="40" fillId="0" borderId="1" xfId="0" applyNumberFormat="1" applyFont="1" applyFill="1" applyBorder="1" applyAlignment="1">
      <alignment horizontal="center" vertical="center" wrapText="1"/>
    </xf>
    <xf numFmtId="176" fontId="41" fillId="0" borderId="9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>
      <alignment horizontal="center"/>
    </xf>
    <xf numFmtId="14" fontId="4" fillId="0" borderId="0" xfId="0" applyNumberFormat="1" applyFont="1" applyFill="1" applyBorder="1" applyAlignment="1">
      <alignment horizontal="right" vertical="center"/>
    </xf>
    <xf numFmtId="178" fontId="5" fillId="0" borderId="1" xfId="0" applyNumberFormat="1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left" vertical="center" wrapText="1"/>
    </xf>
    <xf numFmtId="1" fontId="0" fillId="0" borderId="1" xfId="0" applyNumberFormat="1" applyFont="1" applyFill="1" applyBorder="1" applyAlignment="1">
      <alignment horizontal="left" vertical="center" wrapText="1"/>
    </xf>
    <xf numFmtId="176" fontId="0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1" fontId="0" fillId="0" borderId="1" xfId="0" applyNumberFormat="1" applyFont="1" applyFill="1" applyBorder="1" applyAlignment="1">
      <alignment horizontal="left" vertical="center"/>
    </xf>
    <xf numFmtId="176" fontId="0" fillId="0" borderId="1" xfId="0" applyNumberFormat="1" applyFont="1" applyFill="1" applyBorder="1" applyAlignment="1" applyProtection="1">
      <alignment horizontal="center" vertical="center"/>
    </xf>
    <xf numFmtId="176" fontId="0" fillId="4" borderId="1" xfId="0" applyNumberFormat="1" applyFont="1" applyFill="1" applyBorder="1" applyAlignment="1" applyProtection="1">
      <alignment horizontal="center" vertical="center"/>
    </xf>
  </cellXfs>
  <cellStyles count="6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_ET_STYLE_NoName_00_" xfId="49"/>
    <cellStyle name="常规 10" xfId="50"/>
    <cellStyle name="Normal" xfId="51"/>
    <cellStyle name="常规 11" xfId="52"/>
    <cellStyle name="常规 2" xfId="53"/>
    <cellStyle name="常规 3" xfId="54"/>
    <cellStyle name="常规 7" xfId="55"/>
    <cellStyle name="常规 7 2" xfId="56"/>
    <cellStyle name="常规 8" xfId="57"/>
    <cellStyle name="常规 9" xfId="58"/>
    <cellStyle name="常规_2006年全年转移支付补助正表" xfId="59"/>
    <cellStyle name="常规_2007年单位工资及运转经费、重点经费测算表" xfId="60"/>
    <cellStyle name="常规_复件 2009年 基金预算表(正表）" xfId="61"/>
    <cellStyle name="常规_复件 2009年 基金预算表(正表） 2" xfId="62"/>
    <cellStyle name="常规 11 7" xfId="63"/>
    <cellStyle name="常规 4" xfId="64"/>
    <cellStyle name="常规 4 17" xfId="65"/>
    <cellStyle name="常规 6" xfId="66"/>
    <cellStyle name="常规 2 2" xfId="67"/>
  </cellStyles>
  <tableStyles count="0" defaultTableStyle="TableStyleMedium2" defaultPivotStyle="PivotStyleLight16"/>
  <colors>
    <mruColors>
      <color rgb="00FFFFFF"/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0" Type="http://schemas.openxmlformats.org/officeDocument/2006/relationships/styles" Target="styles.xml"/><Relationship Id="rId3" Type="http://schemas.openxmlformats.org/officeDocument/2006/relationships/worksheet" Target="worksheets/sheet3.xml"/><Relationship Id="rId29" Type="http://schemas.openxmlformats.org/officeDocument/2006/relationships/sharedStrings" Target="sharedStrings.xml"/><Relationship Id="rId28" Type="http://schemas.openxmlformats.org/officeDocument/2006/relationships/theme" Target="theme/theme1.xml"/><Relationship Id="rId27" Type="http://schemas.openxmlformats.org/officeDocument/2006/relationships/externalLink" Target="externalLinks/externalLink1.xml"/><Relationship Id="rId26" Type="http://schemas.openxmlformats.org/officeDocument/2006/relationships/customXml" Target="../customXml/item1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1521;&#19978;&#27719;&#25253;\2016\&#37096;&#38376;&#39044;&#31639;\&#38750;&#31246;&#23450;&#31295;\2016&#24180;&#22522;&#37329;&#39044;&#31639;&#34920;-&#23450;&#3129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汇总表"/>
      <sheetName val="明细表"/>
      <sheetName val="城市污水处理收入"/>
      <sheetName val="价调"/>
      <sheetName val="城市基础"/>
      <sheetName val="新墙体"/>
      <sheetName val="散装水泥"/>
      <sheetName val="公用事业"/>
      <sheetName val="土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N46"/>
  <sheetViews>
    <sheetView showZeros="0" zoomScale="90" zoomScaleNormal="90" workbookViewId="0">
      <pane xSplit="1" ySplit="4" topLeftCell="B5" activePane="bottomRight" state="frozen"/>
      <selection/>
      <selection pane="topRight"/>
      <selection pane="bottomLeft"/>
      <selection pane="bottomRight" activeCell="B4" sqref="B4"/>
    </sheetView>
  </sheetViews>
  <sheetFormatPr defaultColWidth="9" defaultRowHeight="15.6"/>
  <cols>
    <col min="1" max="1" width="36.1083333333333" style="86" customWidth="1"/>
    <col min="2" max="2" width="15.1083333333333" style="284" customWidth="1"/>
    <col min="3" max="3" width="17.2166666666667" style="284" customWidth="1"/>
    <col min="4" max="4" width="18.775" style="284" customWidth="1"/>
    <col min="5" max="16384" width="9" style="86"/>
  </cols>
  <sheetData>
    <row r="2" ht="27" customHeight="1" spans="1:4">
      <c r="A2" s="119" t="s">
        <v>0</v>
      </c>
      <c r="B2" s="119"/>
      <c r="C2" s="119"/>
      <c r="D2" s="119"/>
    </row>
    <row r="3" s="87" customFormat="1" ht="18" customHeight="1" spans="1:4">
      <c r="A3" s="120"/>
      <c r="B3" s="329" t="s">
        <v>1</v>
      </c>
      <c r="C3" s="329"/>
      <c r="D3" s="329"/>
    </row>
    <row r="4" s="328" customFormat="1" ht="23" customHeight="1" spans="1:248">
      <c r="A4" s="164" t="s">
        <v>2</v>
      </c>
      <c r="B4" s="330" t="s">
        <v>3</v>
      </c>
      <c r="C4" s="330" t="s">
        <v>4</v>
      </c>
      <c r="D4" s="330" t="s">
        <v>5</v>
      </c>
      <c r="E4" s="243"/>
      <c r="F4" s="243"/>
      <c r="G4" s="243"/>
      <c r="H4" s="243"/>
      <c r="I4" s="243"/>
      <c r="J4" s="243"/>
      <c r="K4" s="243"/>
      <c r="L4" s="243"/>
      <c r="M4" s="243"/>
      <c r="N4" s="243"/>
      <c r="O4" s="243"/>
      <c r="P4" s="243"/>
      <c r="Q4" s="243"/>
      <c r="R4" s="243"/>
      <c r="S4" s="243"/>
      <c r="T4" s="243"/>
      <c r="U4" s="243"/>
      <c r="V4" s="243"/>
      <c r="W4" s="243"/>
      <c r="X4" s="243"/>
      <c r="Y4" s="243"/>
      <c r="Z4" s="243"/>
      <c r="AA4" s="243"/>
      <c r="AB4" s="243"/>
      <c r="AC4" s="243"/>
      <c r="AD4" s="243"/>
      <c r="AE4" s="243"/>
      <c r="AF4" s="243"/>
      <c r="AG4" s="243"/>
      <c r="AH4" s="243"/>
      <c r="AI4" s="243"/>
      <c r="AJ4" s="243"/>
      <c r="AK4" s="243"/>
      <c r="AL4" s="243"/>
      <c r="AM4" s="243"/>
      <c r="AN4" s="243"/>
      <c r="AO4" s="243"/>
      <c r="AP4" s="243"/>
      <c r="AQ4" s="243"/>
      <c r="AR4" s="243"/>
      <c r="AS4" s="243"/>
      <c r="AT4" s="243"/>
      <c r="AU4" s="243"/>
      <c r="AV4" s="243"/>
      <c r="AW4" s="243"/>
      <c r="AX4" s="243"/>
      <c r="AY4" s="243"/>
      <c r="AZ4" s="243"/>
      <c r="BA4" s="243"/>
      <c r="BB4" s="243"/>
      <c r="BC4" s="243"/>
      <c r="BD4" s="243"/>
      <c r="BE4" s="243"/>
      <c r="BF4" s="243"/>
      <c r="BG4" s="243"/>
      <c r="BH4" s="243"/>
      <c r="BI4" s="243"/>
      <c r="BJ4" s="243"/>
      <c r="BK4" s="243"/>
      <c r="BL4" s="243"/>
      <c r="BM4" s="243"/>
      <c r="BN4" s="243"/>
      <c r="BO4" s="243"/>
      <c r="BP4" s="243"/>
      <c r="BQ4" s="243"/>
      <c r="BR4" s="243"/>
      <c r="BS4" s="243"/>
      <c r="BT4" s="243"/>
      <c r="BU4" s="243"/>
      <c r="BV4" s="243"/>
      <c r="BW4" s="243"/>
      <c r="BX4" s="243"/>
      <c r="BY4" s="243"/>
      <c r="BZ4" s="243"/>
      <c r="CA4" s="243"/>
      <c r="CB4" s="243"/>
      <c r="CC4" s="243"/>
      <c r="CD4" s="243"/>
      <c r="CE4" s="243"/>
      <c r="CF4" s="243"/>
      <c r="CG4" s="243"/>
      <c r="CH4" s="243"/>
      <c r="CI4" s="243"/>
      <c r="CJ4" s="243"/>
      <c r="CK4" s="243"/>
      <c r="CL4" s="243"/>
      <c r="CM4" s="243"/>
      <c r="CN4" s="243"/>
      <c r="CO4" s="243"/>
      <c r="CP4" s="243"/>
      <c r="CQ4" s="243"/>
      <c r="CR4" s="243"/>
      <c r="CS4" s="243"/>
      <c r="CT4" s="243"/>
      <c r="CU4" s="243"/>
      <c r="CV4" s="243"/>
      <c r="CW4" s="243"/>
      <c r="CX4" s="243"/>
      <c r="CY4" s="243"/>
      <c r="CZ4" s="243"/>
      <c r="DA4" s="243"/>
      <c r="DB4" s="243"/>
      <c r="DC4" s="243"/>
      <c r="DD4" s="243"/>
      <c r="DE4" s="243"/>
      <c r="DF4" s="243"/>
      <c r="DG4" s="243"/>
      <c r="DH4" s="243"/>
      <c r="DI4" s="243"/>
      <c r="DJ4" s="243"/>
      <c r="DK4" s="243"/>
      <c r="DL4" s="243"/>
      <c r="DM4" s="243"/>
      <c r="DN4" s="243"/>
      <c r="DO4" s="243"/>
      <c r="DP4" s="243"/>
      <c r="DQ4" s="243"/>
      <c r="DR4" s="243"/>
      <c r="DS4" s="243"/>
      <c r="DT4" s="243"/>
      <c r="DU4" s="243"/>
      <c r="DV4" s="243"/>
      <c r="DW4" s="243"/>
      <c r="DX4" s="243"/>
      <c r="DY4" s="243"/>
      <c r="DZ4" s="243"/>
      <c r="EA4" s="243"/>
      <c r="EB4" s="243"/>
      <c r="EC4" s="243"/>
      <c r="ED4" s="243"/>
      <c r="EE4" s="243"/>
      <c r="EF4" s="243"/>
      <c r="EG4" s="243"/>
      <c r="EH4" s="243"/>
      <c r="EI4" s="243"/>
      <c r="EJ4" s="243"/>
      <c r="EK4" s="243"/>
      <c r="EL4" s="243"/>
      <c r="EM4" s="243"/>
      <c r="EN4" s="243"/>
      <c r="EO4" s="243"/>
      <c r="EP4" s="243"/>
      <c r="EQ4" s="243"/>
      <c r="ER4" s="243"/>
      <c r="ES4" s="243"/>
      <c r="ET4" s="243"/>
      <c r="EU4" s="243"/>
      <c r="EV4" s="243"/>
      <c r="EW4" s="243"/>
      <c r="EX4" s="243"/>
      <c r="EY4" s="243"/>
      <c r="EZ4" s="243"/>
      <c r="FA4" s="243"/>
      <c r="FB4" s="243"/>
      <c r="FC4" s="243"/>
      <c r="FD4" s="243"/>
      <c r="FE4" s="243"/>
      <c r="FF4" s="243"/>
      <c r="FG4" s="243"/>
      <c r="FH4" s="243"/>
      <c r="FI4" s="243"/>
      <c r="FJ4" s="243"/>
      <c r="FK4" s="243"/>
      <c r="FL4" s="243"/>
      <c r="FM4" s="243"/>
      <c r="FN4" s="243"/>
      <c r="FO4" s="243"/>
      <c r="FP4" s="243"/>
      <c r="FQ4" s="243"/>
      <c r="FR4" s="243"/>
      <c r="FS4" s="243"/>
      <c r="FT4" s="243"/>
      <c r="FU4" s="243"/>
      <c r="FV4" s="243"/>
      <c r="FW4" s="243"/>
      <c r="FX4" s="243"/>
      <c r="FY4" s="243"/>
      <c r="FZ4" s="243"/>
      <c r="GA4" s="243"/>
      <c r="GB4" s="243"/>
      <c r="GC4" s="243"/>
      <c r="GD4" s="243"/>
      <c r="GE4" s="243"/>
      <c r="GF4" s="243"/>
      <c r="GG4" s="243"/>
      <c r="GH4" s="243"/>
      <c r="GI4" s="243"/>
      <c r="GJ4" s="243"/>
      <c r="GK4" s="243"/>
      <c r="GL4" s="243"/>
      <c r="GM4" s="243"/>
      <c r="GN4" s="243"/>
      <c r="GO4" s="243"/>
      <c r="GP4" s="243"/>
      <c r="GQ4" s="243"/>
      <c r="GR4" s="243"/>
      <c r="GS4" s="243"/>
      <c r="GT4" s="243"/>
      <c r="GU4" s="243"/>
      <c r="GV4" s="243"/>
      <c r="GW4" s="243"/>
      <c r="GX4" s="243"/>
      <c r="GY4" s="243"/>
      <c r="GZ4" s="243"/>
      <c r="HA4" s="243"/>
      <c r="HB4" s="243"/>
      <c r="HC4" s="243"/>
      <c r="HD4" s="243"/>
      <c r="HE4" s="243"/>
      <c r="HF4" s="243"/>
      <c r="HG4" s="243"/>
      <c r="HH4" s="243"/>
      <c r="HI4" s="243"/>
      <c r="HJ4" s="243"/>
      <c r="HK4" s="243"/>
      <c r="HL4" s="243"/>
      <c r="HM4" s="243"/>
      <c r="HN4" s="243"/>
      <c r="HO4" s="243"/>
      <c r="HP4" s="243"/>
      <c r="HQ4" s="243"/>
      <c r="HR4" s="243"/>
      <c r="HS4" s="243"/>
      <c r="HT4" s="243"/>
      <c r="HU4" s="243"/>
      <c r="HV4" s="243"/>
      <c r="HW4" s="243"/>
      <c r="HX4" s="243"/>
      <c r="HY4" s="243"/>
      <c r="HZ4" s="243"/>
      <c r="IA4" s="243"/>
      <c r="IB4" s="243"/>
      <c r="IC4" s="243"/>
      <c r="ID4" s="243"/>
      <c r="IE4" s="243"/>
      <c r="IF4" s="243"/>
      <c r="IG4" s="243"/>
      <c r="IH4" s="243"/>
      <c r="II4" s="243"/>
      <c r="IJ4" s="243"/>
      <c r="IK4" s="243"/>
      <c r="IL4" s="243"/>
      <c r="IM4" s="243"/>
      <c r="IN4" s="243"/>
    </row>
    <row r="5" s="15" customFormat="1" ht="23" customHeight="1" spans="1:248">
      <c r="A5" s="331" t="s">
        <v>6</v>
      </c>
      <c r="B5" s="250">
        <f>B6+B22</f>
        <v>69433</v>
      </c>
      <c r="C5" s="250">
        <f>C6+C22</f>
        <v>66184</v>
      </c>
      <c r="D5" s="250">
        <f>D6+D22</f>
        <v>69732</v>
      </c>
      <c r="E5" s="243"/>
      <c r="H5" s="243"/>
      <c r="I5" s="243"/>
      <c r="J5" s="243"/>
      <c r="K5" s="243"/>
      <c r="L5" s="243"/>
      <c r="M5" s="243"/>
      <c r="N5" s="243"/>
      <c r="O5" s="243"/>
      <c r="P5" s="243"/>
      <c r="Q5" s="243"/>
      <c r="R5" s="243"/>
      <c r="S5" s="243"/>
      <c r="T5" s="243"/>
      <c r="U5" s="243"/>
      <c r="V5" s="243"/>
      <c r="W5" s="243"/>
      <c r="X5" s="243"/>
      <c r="Y5" s="243"/>
      <c r="Z5" s="243"/>
      <c r="AA5" s="243"/>
      <c r="AB5" s="243"/>
      <c r="AC5" s="243"/>
      <c r="AD5" s="243"/>
      <c r="AE5" s="243"/>
      <c r="AF5" s="243"/>
      <c r="AG5" s="243"/>
      <c r="AH5" s="243"/>
      <c r="AI5" s="243"/>
      <c r="AJ5" s="243"/>
      <c r="AK5" s="243"/>
      <c r="AL5" s="243"/>
      <c r="AM5" s="243"/>
      <c r="AN5" s="243"/>
      <c r="AO5" s="243"/>
      <c r="AP5" s="243"/>
      <c r="AQ5" s="243"/>
      <c r="AR5" s="243"/>
      <c r="AS5" s="243"/>
      <c r="AT5" s="243"/>
      <c r="AU5" s="243"/>
      <c r="AV5" s="243"/>
      <c r="AW5" s="243"/>
      <c r="AX5" s="243"/>
      <c r="AY5" s="243"/>
      <c r="AZ5" s="243"/>
      <c r="BA5" s="243"/>
      <c r="BB5" s="243"/>
      <c r="BC5" s="243"/>
      <c r="BD5" s="243"/>
      <c r="BE5" s="243"/>
      <c r="BF5" s="243"/>
      <c r="BG5" s="243"/>
      <c r="BH5" s="243"/>
      <c r="BI5" s="243"/>
      <c r="BJ5" s="243"/>
      <c r="BK5" s="243"/>
      <c r="BL5" s="243"/>
      <c r="BM5" s="243"/>
      <c r="BN5" s="243"/>
      <c r="BO5" s="243"/>
      <c r="BP5" s="243"/>
      <c r="BQ5" s="243"/>
      <c r="BR5" s="243"/>
      <c r="BS5" s="243"/>
      <c r="BT5" s="243"/>
      <c r="BU5" s="243"/>
      <c r="BV5" s="243"/>
      <c r="BW5" s="243"/>
      <c r="BX5" s="243"/>
      <c r="BY5" s="243"/>
      <c r="BZ5" s="243"/>
      <c r="CA5" s="243"/>
      <c r="CB5" s="243"/>
      <c r="CC5" s="243"/>
      <c r="CD5" s="243"/>
      <c r="CE5" s="243"/>
      <c r="CF5" s="243"/>
      <c r="CG5" s="243"/>
      <c r="CH5" s="243"/>
      <c r="CI5" s="243"/>
      <c r="CJ5" s="243"/>
      <c r="CK5" s="243"/>
      <c r="CL5" s="243"/>
      <c r="CM5" s="243"/>
      <c r="CN5" s="243"/>
      <c r="CO5" s="243"/>
      <c r="CP5" s="243"/>
      <c r="CQ5" s="243"/>
      <c r="CR5" s="243"/>
      <c r="CS5" s="243"/>
      <c r="CT5" s="243"/>
      <c r="CU5" s="243"/>
      <c r="CV5" s="243"/>
      <c r="CW5" s="243"/>
      <c r="CX5" s="243"/>
      <c r="CY5" s="243"/>
      <c r="CZ5" s="243"/>
      <c r="DA5" s="243"/>
      <c r="DB5" s="243"/>
      <c r="DC5" s="243"/>
      <c r="DD5" s="243"/>
      <c r="DE5" s="243"/>
      <c r="DF5" s="243"/>
      <c r="DG5" s="243"/>
      <c r="DH5" s="243"/>
      <c r="DI5" s="243"/>
      <c r="DJ5" s="243"/>
      <c r="DK5" s="243"/>
      <c r="DL5" s="243"/>
      <c r="DM5" s="243"/>
      <c r="DN5" s="243"/>
      <c r="DO5" s="243"/>
      <c r="DP5" s="243"/>
      <c r="DQ5" s="243"/>
      <c r="DR5" s="243"/>
      <c r="DS5" s="243"/>
      <c r="DT5" s="243"/>
      <c r="DU5" s="243"/>
      <c r="DV5" s="243"/>
      <c r="DW5" s="243"/>
      <c r="DX5" s="243"/>
      <c r="DY5" s="243"/>
      <c r="DZ5" s="243"/>
      <c r="EA5" s="243"/>
      <c r="EB5" s="243"/>
      <c r="EC5" s="243"/>
      <c r="ED5" s="243"/>
      <c r="EE5" s="243"/>
      <c r="EF5" s="243"/>
      <c r="EG5" s="243"/>
      <c r="EH5" s="243"/>
      <c r="EI5" s="243"/>
      <c r="EJ5" s="243"/>
      <c r="EK5" s="243"/>
      <c r="EL5" s="243"/>
      <c r="EM5" s="243"/>
      <c r="EN5" s="243"/>
      <c r="EO5" s="243"/>
      <c r="EP5" s="243"/>
      <c r="EQ5" s="243"/>
      <c r="ER5" s="243"/>
      <c r="ES5" s="243"/>
      <c r="ET5" s="243"/>
      <c r="EU5" s="243"/>
      <c r="EV5" s="243"/>
      <c r="EW5" s="243"/>
      <c r="EX5" s="243"/>
      <c r="EY5" s="243"/>
      <c r="EZ5" s="243"/>
      <c r="FA5" s="243"/>
      <c r="FB5" s="243"/>
      <c r="FC5" s="243"/>
      <c r="FD5" s="243"/>
      <c r="FE5" s="243"/>
      <c r="FF5" s="243"/>
      <c r="FG5" s="243"/>
      <c r="FH5" s="243"/>
      <c r="FI5" s="243"/>
      <c r="FJ5" s="243"/>
      <c r="FK5" s="243"/>
      <c r="FL5" s="243"/>
      <c r="FM5" s="243"/>
      <c r="FN5" s="243"/>
      <c r="FO5" s="243"/>
      <c r="FP5" s="243"/>
      <c r="FQ5" s="243"/>
      <c r="FR5" s="243"/>
      <c r="FS5" s="243"/>
      <c r="FT5" s="243"/>
      <c r="FU5" s="243"/>
      <c r="FV5" s="243"/>
      <c r="FW5" s="243"/>
      <c r="FX5" s="243"/>
      <c r="FY5" s="243"/>
      <c r="FZ5" s="243"/>
      <c r="GA5" s="243"/>
      <c r="GB5" s="243"/>
      <c r="GC5" s="243"/>
      <c r="GD5" s="243"/>
      <c r="GE5" s="243"/>
      <c r="GF5" s="243"/>
      <c r="GG5" s="243"/>
      <c r="GH5" s="243"/>
      <c r="GI5" s="243"/>
      <c r="GJ5" s="243"/>
      <c r="GK5" s="243"/>
      <c r="GL5" s="243"/>
      <c r="GM5" s="243"/>
      <c r="GN5" s="243"/>
      <c r="GO5" s="243"/>
      <c r="GP5" s="243"/>
      <c r="GQ5" s="243"/>
      <c r="GR5" s="243"/>
      <c r="GS5" s="243"/>
      <c r="GT5" s="243"/>
      <c r="GU5" s="243"/>
      <c r="GV5" s="243"/>
      <c r="GW5" s="243"/>
      <c r="GX5" s="243"/>
      <c r="GY5" s="243"/>
      <c r="GZ5" s="243"/>
      <c r="HA5" s="243"/>
      <c r="HB5" s="243"/>
      <c r="HC5" s="243"/>
      <c r="HD5" s="243"/>
      <c r="HE5" s="243"/>
      <c r="HF5" s="243"/>
      <c r="HG5" s="243"/>
      <c r="HH5" s="243"/>
      <c r="HI5" s="243"/>
      <c r="HJ5" s="243"/>
      <c r="HK5" s="243"/>
      <c r="HL5" s="243"/>
      <c r="HM5" s="243"/>
      <c r="HN5" s="243"/>
      <c r="HO5" s="243"/>
      <c r="HP5" s="243"/>
      <c r="HQ5" s="243"/>
      <c r="HR5" s="243"/>
      <c r="HS5" s="243"/>
      <c r="HT5" s="243"/>
      <c r="HU5" s="243"/>
      <c r="HV5" s="243"/>
      <c r="HW5" s="243"/>
      <c r="HX5" s="243"/>
      <c r="HY5" s="243"/>
      <c r="HZ5" s="243"/>
      <c r="IA5" s="243"/>
      <c r="IB5" s="243"/>
      <c r="IC5" s="243"/>
      <c r="ID5" s="243"/>
      <c r="IE5" s="243"/>
      <c r="IF5" s="243"/>
      <c r="IG5" s="243"/>
      <c r="IH5" s="243"/>
      <c r="II5" s="243"/>
      <c r="IJ5" s="243"/>
      <c r="IK5" s="243"/>
      <c r="IL5" s="243"/>
      <c r="IM5" s="243"/>
      <c r="IN5" s="243"/>
    </row>
    <row r="6" s="15" customFormat="1" ht="23" customHeight="1" spans="1:248">
      <c r="A6" s="332" t="s">
        <v>7</v>
      </c>
      <c r="B6" s="250">
        <f>SUM(B7:B21)</f>
        <v>50405</v>
      </c>
      <c r="C6" s="250">
        <f>SUM(C7:C21)</f>
        <v>43021</v>
      </c>
      <c r="D6" s="250">
        <f>SUM(D7:D21)</f>
        <v>44742</v>
      </c>
      <c r="E6" s="243"/>
      <c r="H6" s="243"/>
      <c r="I6" s="243"/>
      <c r="J6" s="243"/>
      <c r="K6" s="243"/>
      <c r="L6" s="243"/>
      <c r="M6" s="243"/>
      <c r="N6" s="243"/>
      <c r="O6" s="243"/>
      <c r="P6" s="243"/>
      <c r="Q6" s="243"/>
      <c r="R6" s="243"/>
      <c r="S6" s="243"/>
      <c r="T6" s="243"/>
      <c r="U6" s="243"/>
      <c r="V6" s="243"/>
      <c r="W6" s="243"/>
      <c r="X6" s="243"/>
      <c r="Y6" s="243"/>
      <c r="Z6" s="243"/>
      <c r="AA6" s="243"/>
      <c r="AB6" s="243"/>
      <c r="AC6" s="243"/>
      <c r="AD6" s="243"/>
      <c r="AE6" s="243"/>
      <c r="AF6" s="243"/>
      <c r="AG6" s="243"/>
      <c r="AH6" s="243"/>
      <c r="AI6" s="243"/>
      <c r="AJ6" s="243"/>
      <c r="AK6" s="243"/>
      <c r="AL6" s="243"/>
      <c r="AM6" s="243"/>
      <c r="AN6" s="243"/>
      <c r="AO6" s="243"/>
      <c r="AP6" s="243"/>
      <c r="AQ6" s="243"/>
      <c r="AR6" s="243"/>
      <c r="AS6" s="243"/>
      <c r="AT6" s="243"/>
      <c r="AU6" s="243"/>
      <c r="AV6" s="243"/>
      <c r="AW6" s="243"/>
      <c r="AX6" s="243"/>
      <c r="AY6" s="243"/>
      <c r="AZ6" s="243"/>
      <c r="BA6" s="243"/>
      <c r="BB6" s="243"/>
      <c r="BC6" s="243"/>
      <c r="BD6" s="243"/>
      <c r="BE6" s="243"/>
      <c r="BF6" s="243"/>
      <c r="BG6" s="243"/>
      <c r="BH6" s="243"/>
      <c r="BI6" s="243"/>
      <c r="BJ6" s="243"/>
      <c r="BK6" s="243"/>
      <c r="BL6" s="243"/>
      <c r="BM6" s="243"/>
      <c r="BN6" s="243"/>
      <c r="BO6" s="243"/>
      <c r="BP6" s="243"/>
      <c r="BQ6" s="243"/>
      <c r="BR6" s="243"/>
      <c r="BS6" s="243"/>
      <c r="BT6" s="243"/>
      <c r="BU6" s="243"/>
      <c r="BV6" s="243"/>
      <c r="BW6" s="243"/>
      <c r="BX6" s="243"/>
      <c r="BY6" s="243"/>
      <c r="BZ6" s="243"/>
      <c r="CA6" s="243"/>
      <c r="CB6" s="243"/>
      <c r="CC6" s="243"/>
      <c r="CD6" s="243"/>
      <c r="CE6" s="243"/>
      <c r="CF6" s="243"/>
      <c r="CG6" s="243"/>
      <c r="CH6" s="243"/>
      <c r="CI6" s="243"/>
      <c r="CJ6" s="243"/>
      <c r="CK6" s="243"/>
      <c r="CL6" s="243"/>
      <c r="CM6" s="243"/>
      <c r="CN6" s="243"/>
      <c r="CO6" s="243"/>
      <c r="CP6" s="243"/>
      <c r="CQ6" s="243"/>
      <c r="CR6" s="243"/>
      <c r="CS6" s="243"/>
      <c r="CT6" s="243"/>
      <c r="CU6" s="243"/>
      <c r="CV6" s="243"/>
      <c r="CW6" s="243"/>
      <c r="CX6" s="243"/>
      <c r="CY6" s="243"/>
      <c r="CZ6" s="243"/>
      <c r="DA6" s="243"/>
      <c r="DB6" s="243"/>
      <c r="DC6" s="243"/>
      <c r="DD6" s="243"/>
      <c r="DE6" s="243"/>
      <c r="DF6" s="243"/>
      <c r="DG6" s="243"/>
      <c r="DH6" s="243"/>
      <c r="DI6" s="243"/>
      <c r="DJ6" s="243"/>
      <c r="DK6" s="243"/>
      <c r="DL6" s="243"/>
      <c r="DM6" s="243"/>
      <c r="DN6" s="243"/>
      <c r="DO6" s="243"/>
      <c r="DP6" s="243"/>
      <c r="DQ6" s="243"/>
      <c r="DR6" s="243"/>
      <c r="DS6" s="243"/>
      <c r="DT6" s="243"/>
      <c r="DU6" s="243"/>
      <c r="DV6" s="243"/>
      <c r="DW6" s="243"/>
      <c r="DX6" s="243"/>
      <c r="DY6" s="243"/>
      <c r="DZ6" s="243"/>
      <c r="EA6" s="243"/>
      <c r="EB6" s="243"/>
      <c r="EC6" s="243"/>
      <c r="ED6" s="243"/>
      <c r="EE6" s="243"/>
      <c r="EF6" s="243"/>
      <c r="EG6" s="243"/>
      <c r="EH6" s="243"/>
      <c r="EI6" s="243"/>
      <c r="EJ6" s="243"/>
      <c r="EK6" s="243"/>
      <c r="EL6" s="243"/>
      <c r="EM6" s="243"/>
      <c r="EN6" s="243"/>
      <c r="EO6" s="243"/>
      <c r="EP6" s="243"/>
      <c r="EQ6" s="243"/>
      <c r="ER6" s="243"/>
      <c r="ES6" s="243"/>
      <c r="ET6" s="243"/>
      <c r="EU6" s="243"/>
      <c r="EV6" s="243"/>
      <c r="EW6" s="243"/>
      <c r="EX6" s="243"/>
      <c r="EY6" s="243"/>
      <c r="EZ6" s="243"/>
      <c r="FA6" s="243"/>
      <c r="FB6" s="243"/>
      <c r="FC6" s="243"/>
      <c r="FD6" s="243"/>
      <c r="FE6" s="243"/>
      <c r="FF6" s="243"/>
      <c r="FG6" s="243"/>
      <c r="FH6" s="243"/>
      <c r="FI6" s="243"/>
      <c r="FJ6" s="243"/>
      <c r="FK6" s="243"/>
      <c r="FL6" s="243"/>
      <c r="FM6" s="243"/>
      <c r="FN6" s="243"/>
      <c r="FO6" s="243"/>
      <c r="FP6" s="243"/>
      <c r="FQ6" s="243"/>
      <c r="FR6" s="243"/>
      <c r="FS6" s="243"/>
      <c r="FT6" s="243"/>
      <c r="FU6" s="243"/>
      <c r="FV6" s="243"/>
      <c r="FW6" s="243"/>
      <c r="FX6" s="243"/>
      <c r="FY6" s="243"/>
      <c r="FZ6" s="243"/>
      <c r="GA6" s="243"/>
      <c r="GB6" s="243"/>
      <c r="GC6" s="243"/>
      <c r="GD6" s="243"/>
      <c r="GE6" s="243"/>
      <c r="GF6" s="243"/>
      <c r="GG6" s="243"/>
      <c r="GH6" s="243"/>
      <c r="GI6" s="243"/>
      <c r="GJ6" s="243"/>
      <c r="GK6" s="243"/>
      <c r="GL6" s="243"/>
      <c r="GM6" s="243"/>
      <c r="GN6" s="243"/>
      <c r="GO6" s="243"/>
      <c r="GP6" s="243"/>
      <c r="GQ6" s="243"/>
      <c r="GR6" s="243"/>
      <c r="GS6" s="243"/>
      <c r="GT6" s="243"/>
      <c r="GU6" s="243"/>
      <c r="GV6" s="243"/>
      <c r="GW6" s="243"/>
      <c r="GX6" s="243"/>
      <c r="GY6" s="243"/>
      <c r="GZ6" s="243"/>
      <c r="HA6" s="243"/>
      <c r="HB6" s="243"/>
      <c r="HC6" s="243"/>
      <c r="HD6" s="243"/>
      <c r="HE6" s="243"/>
      <c r="HF6" s="243"/>
      <c r="HG6" s="243"/>
      <c r="HH6" s="243"/>
      <c r="HI6" s="243"/>
      <c r="HJ6" s="243"/>
      <c r="HK6" s="243"/>
      <c r="HL6" s="243"/>
      <c r="HM6" s="243"/>
      <c r="HN6" s="243"/>
      <c r="HO6" s="243"/>
      <c r="HP6" s="243"/>
      <c r="HQ6" s="243"/>
      <c r="HR6" s="243"/>
      <c r="HS6" s="243"/>
      <c r="HT6" s="243"/>
      <c r="HU6" s="243"/>
      <c r="HV6" s="243"/>
      <c r="HW6" s="243"/>
      <c r="HX6" s="243"/>
      <c r="HY6" s="243"/>
      <c r="HZ6" s="243"/>
      <c r="IA6" s="243"/>
      <c r="IB6" s="243"/>
      <c r="IC6" s="243"/>
      <c r="ID6" s="243"/>
      <c r="IE6" s="243"/>
      <c r="IF6" s="243"/>
      <c r="IG6" s="243"/>
      <c r="IH6" s="243"/>
      <c r="II6" s="243"/>
      <c r="IJ6" s="243"/>
      <c r="IK6" s="243"/>
      <c r="IL6" s="243"/>
      <c r="IM6" s="243"/>
      <c r="IN6" s="243"/>
    </row>
    <row r="7" s="15" customFormat="1" ht="23" customHeight="1" spans="1:248">
      <c r="A7" s="332" t="s">
        <v>8</v>
      </c>
      <c r="B7" s="333">
        <v>7124</v>
      </c>
      <c r="C7" s="333">
        <v>6955</v>
      </c>
      <c r="D7" s="333">
        <v>7176</v>
      </c>
      <c r="E7" s="243"/>
      <c r="H7" s="243"/>
      <c r="I7" s="243"/>
      <c r="J7" s="243"/>
      <c r="K7" s="243"/>
      <c r="L7" s="243"/>
      <c r="M7" s="243"/>
      <c r="N7" s="243"/>
      <c r="O7" s="243"/>
      <c r="P7" s="243"/>
      <c r="Q7" s="243"/>
      <c r="R7" s="243"/>
      <c r="S7" s="243"/>
      <c r="T7" s="243"/>
      <c r="U7" s="243"/>
      <c r="V7" s="243"/>
      <c r="W7" s="243"/>
      <c r="X7" s="243"/>
      <c r="Y7" s="243"/>
      <c r="Z7" s="243"/>
      <c r="AA7" s="243"/>
      <c r="AB7" s="243"/>
      <c r="AC7" s="243"/>
      <c r="AD7" s="243"/>
      <c r="AE7" s="243"/>
      <c r="AF7" s="243"/>
      <c r="AG7" s="243"/>
      <c r="AH7" s="243"/>
      <c r="AI7" s="243"/>
      <c r="AJ7" s="243"/>
      <c r="AK7" s="243"/>
      <c r="AL7" s="243"/>
      <c r="AM7" s="243"/>
      <c r="AN7" s="243"/>
      <c r="AO7" s="243"/>
      <c r="AP7" s="243"/>
      <c r="AQ7" s="243"/>
      <c r="AR7" s="243"/>
      <c r="AS7" s="243"/>
      <c r="AT7" s="243"/>
      <c r="AU7" s="243"/>
      <c r="AV7" s="243"/>
      <c r="AW7" s="243"/>
      <c r="AX7" s="243"/>
      <c r="AY7" s="243"/>
      <c r="AZ7" s="243"/>
      <c r="BA7" s="243"/>
      <c r="BB7" s="243"/>
      <c r="BC7" s="243"/>
      <c r="BD7" s="243"/>
      <c r="BE7" s="243"/>
      <c r="BF7" s="243"/>
      <c r="BG7" s="243"/>
      <c r="BH7" s="243"/>
      <c r="BI7" s="243"/>
      <c r="BJ7" s="243"/>
      <c r="BK7" s="243"/>
      <c r="BL7" s="243"/>
      <c r="BM7" s="243"/>
      <c r="BN7" s="243"/>
      <c r="BO7" s="243"/>
      <c r="BP7" s="243"/>
      <c r="BQ7" s="243"/>
      <c r="BR7" s="243"/>
      <c r="BS7" s="243"/>
      <c r="BT7" s="243"/>
      <c r="BU7" s="243"/>
      <c r="BV7" s="243"/>
      <c r="BW7" s="243"/>
      <c r="BX7" s="243"/>
      <c r="BY7" s="243"/>
      <c r="BZ7" s="243"/>
      <c r="CA7" s="243"/>
      <c r="CB7" s="243"/>
      <c r="CC7" s="243"/>
      <c r="CD7" s="243"/>
      <c r="CE7" s="243"/>
      <c r="CF7" s="243"/>
      <c r="CG7" s="243"/>
      <c r="CH7" s="243"/>
      <c r="CI7" s="243"/>
      <c r="CJ7" s="243"/>
      <c r="CK7" s="243"/>
      <c r="CL7" s="243"/>
      <c r="CM7" s="243"/>
      <c r="CN7" s="243"/>
      <c r="CO7" s="243"/>
      <c r="CP7" s="243"/>
      <c r="CQ7" s="243"/>
      <c r="CR7" s="243"/>
      <c r="CS7" s="243"/>
      <c r="CT7" s="243"/>
      <c r="CU7" s="243"/>
      <c r="CV7" s="243"/>
      <c r="CW7" s="243"/>
      <c r="CX7" s="243"/>
      <c r="CY7" s="243"/>
      <c r="CZ7" s="243"/>
      <c r="DA7" s="243"/>
      <c r="DB7" s="243"/>
      <c r="DC7" s="243"/>
      <c r="DD7" s="243"/>
      <c r="DE7" s="243"/>
      <c r="DF7" s="243"/>
      <c r="DG7" s="243"/>
      <c r="DH7" s="243"/>
      <c r="DI7" s="243"/>
      <c r="DJ7" s="243"/>
      <c r="DK7" s="243"/>
      <c r="DL7" s="243"/>
      <c r="DM7" s="243"/>
      <c r="DN7" s="243"/>
      <c r="DO7" s="243"/>
      <c r="DP7" s="243"/>
      <c r="DQ7" s="243"/>
      <c r="DR7" s="243"/>
      <c r="DS7" s="243"/>
      <c r="DT7" s="243"/>
      <c r="DU7" s="243"/>
      <c r="DV7" s="243"/>
      <c r="DW7" s="243"/>
      <c r="DX7" s="243"/>
      <c r="DY7" s="243"/>
      <c r="DZ7" s="243"/>
      <c r="EA7" s="243"/>
      <c r="EB7" s="243"/>
      <c r="EC7" s="243"/>
      <c r="ED7" s="243"/>
      <c r="EE7" s="243"/>
      <c r="EF7" s="243"/>
      <c r="EG7" s="243"/>
      <c r="EH7" s="243"/>
      <c r="EI7" s="243"/>
      <c r="EJ7" s="243"/>
      <c r="EK7" s="243"/>
      <c r="EL7" s="243"/>
      <c r="EM7" s="243"/>
      <c r="EN7" s="243"/>
      <c r="EO7" s="243"/>
      <c r="EP7" s="243"/>
      <c r="EQ7" s="243"/>
      <c r="ER7" s="243"/>
      <c r="ES7" s="243"/>
      <c r="ET7" s="243"/>
      <c r="EU7" s="243"/>
      <c r="EV7" s="243"/>
      <c r="EW7" s="243"/>
      <c r="EX7" s="243"/>
      <c r="EY7" s="243"/>
      <c r="EZ7" s="243"/>
      <c r="FA7" s="243"/>
      <c r="FB7" s="243"/>
      <c r="FC7" s="243"/>
      <c r="FD7" s="243"/>
      <c r="FE7" s="243"/>
      <c r="FF7" s="243"/>
      <c r="FG7" s="243"/>
      <c r="FH7" s="243"/>
      <c r="FI7" s="243"/>
      <c r="FJ7" s="243"/>
      <c r="FK7" s="243"/>
      <c r="FL7" s="243"/>
      <c r="FM7" s="243"/>
      <c r="FN7" s="243"/>
      <c r="FO7" s="243"/>
      <c r="FP7" s="243"/>
      <c r="FQ7" s="243"/>
      <c r="FR7" s="243"/>
      <c r="FS7" s="243"/>
      <c r="FT7" s="243"/>
      <c r="FU7" s="243"/>
      <c r="FV7" s="243"/>
      <c r="FW7" s="243"/>
      <c r="FX7" s="243"/>
      <c r="FY7" s="243"/>
      <c r="FZ7" s="243"/>
      <c r="GA7" s="243"/>
      <c r="GB7" s="243"/>
      <c r="GC7" s="243"/>
      <c r="GD7" s="243"/>
      <c r="GE7" s="243"/>
      <c r="GF7" s="243"/>
      <c r="GG7" s="243"/>
      <c r="GH7" s="243"/>
      <c r="GI7" s="243"/>
      <c r="GJ7" s="243"/>
      <c r="GK7" s="243"/>
      <c r="GL7" s="243"/>
      <c r="GM7" s="243"/>
      <c r="GN7" s="243"/>
      <c r="GO7" s="243"/>
      <c r="GP7" s="243"/>
      <c r="GQ7" s="243"/>
      <c r="GR7" s="243"/>
      <c r="GS7" s="243"/>
      <c r="GT7" s="243"/>
      <c r="GU7" s="243"/>
      <c r="GV7" s="243"/>
      <c r="GW7" s="243"/>
      <c r="GX7" s="243"/>
      <c r="GY7" s="243"/>
      <c r="GZ7" s="243"/>
      <c r="HA7" s="243"/>
      <c r="HB7" s="243"/>
      <c r="HC7" s="243"/>
      <c r="HD7" s="243"/>
      <c r="HE7" s="243"/>
      <c r="HF7" s="243"/>
      <c r="HG7" s="243"/>
      <c r="HH7" s="243"/>
      <c r="HI7" s="243"/>
      <c r="HJ7" s="243"/>
      <c r="HK7" s="243"/>
      <c r="HL7" s="243"/>
      <c r="HM7" s="243"/>
      <c r="HN7" s="243"/>
      <c r="HO7" s="243"/>
      <c r="HP7" s="243"/>
      <c r="HQ7" s="243"/>
      <c r="HR7" s="243"/>
      <c r="HS7" s="243"/>
      <c r="HT7" s="243"/>
      <c r="HU7" s="243"/>
      <c r="HV7" s="243"/>
      <c r="HW7" s="243"/>
      <c r="HX7" s="243"/>
      <c r="HY7" s="243"/>
      <c r="HZ7" s="243"/>
      <c r="IA7" s="243"/>
      <c r="IB7" s="243"/>
      <c r="IC7" s="243"/>
      <c r="ID7" s="243"/>
      <c r="IE7" s="243"/>
      <c r="IF7" s="243"/>
      <c r="IG7" s="243"/>
      <c r="IH7" s="243"/>
      <c r="II7" s="243"/>
      <c r="IJ7" s="243"/>
      <c r="IK7" s="243"/>
      <c r="IL7" s="243"/>
      <c r="IM7" s="243"/>
      <c r="IN7" s="243"/>
    </row>
    <row r="8" s="15" customFormat="1" ht="23" customHeight="1" spans="1:248">
      <c r="A8" s="332" t="s">
        <v>9</v>
      </c>
      <c r="B8" s="333">
        <v>1099</v>
      </c>
      <c r="C8" s="333">
        <v>1633</v>
      </c>
      <c r="D8" s="333">
        <v>1633</v>
      </c>
      <c r="E8" s="243"/>
      <c r="H8" s="243"/>
      <c r="I8" s="243"/>
      <c r="J8" s="243"/>
      <c r="K8" s="243"/>
      <c r="L8" s="243"/>
      <c r="M8" s="243"/>
      <c r="N8" s="243"/>
      <c r="O8" s="243"/>
      <c r="P8" s="243"/>
      <c r="Q8" s="243"/>
      <c r="R8" s="243"/>
      <c r="S8" s="243"/>
      <c r="T8" s="243"/>
      <c r="U8" s="243"/>
      <c r="V8" s="243"/>
      <c r="W8" s="243"/>
      <c r="X8" s="243"/>
      <c r="Y8" s="243"/>
      <c r="Z8" s="243"/>
      <c r="AA8" s="243"/>
      <c r="AB8" s="243"/>
      <c r="AC8" s="243"/>
      <c r="AD8" s="243"/>
      <c r="AE8" s="243"/>
      <c r="AF8" s="243"/>
      <c r="AG8" s="243"/>
      <c r="AH8" s="243"/>
      <c r="AI8" s="243"/>
      <c r="AJ8" s="243"/>
      <c r="AK8" s="243"/>
      <c r="AL8" s="243"/>
      <c r="AM8" s="243"/>
      <c r="AN8" s="243"/>
      <c r="AO8" s="243"/>
      <c r="AP8" s="243"/>
      <c r="AQ8" s="243"/>
      <c r="AR8" s="243"/>
      <c r="AS8" s="243"/>
      <c r="AT8" s="243"/>
      <c r="AU8" s="243"/>
      <c r="AV8" s="243"/>
      <c r="AW8" s="243"/>
      <c r="AX8" s="243"/>
      <c r="AY8" s="243"/>
      <c r="AZ8" s="243"/>
      <c r="BA8" s="243"/>
      <c r="BB8" s="243"/>
      <c r="BC8" s="243"/>
      <c r="BD8" s="243"/>
      <c r="BE8" s="243"/>
      <c r="BF8" s="243"/>
      <c r="BG8" s="243"/>
      <c r="BH8" s="243"/>
      <c r="BI8" s="243"/>
      <c r="BJ8" s="243"/>
      <c r="BK8" s="243"/>
      <c r="BL8" s="243"/>
      <c r="BM8" s="243"/>
      <c r="BN8" s="243"/>
      <c r="BO8" s="243"/>
      <c r="BP8" s="243"/>
      <c r="BQ8" s="243"/>
      <c r="BR8" s="243"/>
      <c r="BS8" s="243"/>
      <c r="BT8" s="243"/>
      <c r="BU8" s="243"/>
      <c r="BV8" s="243"/>
      <c r="BW8" s="243"/>
      <c r="BX8" s="243"/>
      <c r="BY8" s="243"/>
      <c r="BZ8" s="243"/>
      <c r="CA8" s="243"/>
      <c r="CB8" s="243"/>
      <c r="CC8" s="243"/>
      <c r="CD8" s="243"/>
      <c r="CE8" s="243"/>
      <c r="CF8" s="243"/>
      <c r="CG8" s="243"/>
      <c r="CH8" s="243"/>
      <c r="CI8" s="243"/>
      <c r="CJ8" s="243"/>
      <c r="CK8" s="243"/>
      <c r="CL8" s="243"/>
      <c r="CM8" s="243"/>
      <c r="CN8" s="243"/>
      <c r="CO8" s="243"/>
      <c r="CP8" s="243"/>
      <c r="CQ8" s="243"/>
      <c r="CR8" s="243"/>
      <c r="CS8" s="243"/>
      <c r="CT8" s="243"/>
      <c r="CU8" s="243"/>
      <c r="CV8" s="243"/>
      <c r="CW8" s="243"/>
      <c r="CX8" s="243"/>
      <c r="CY8" s="243"/>
      <c r="CZ8" s="243"/>
      <c r="DA8" s="243"/>
      <c r="DB8" s="243"/>
      <c r="DC8" s="243"/>
      <c r="DD8" s="243"/>
      <c r="DE8" s="243"/>
      <c r="DF8" s="243"/>
      <c r="DG8" s="243"/>
      <c r="DH8" s="243"/>
      <c r="DI8" s="243"/>
      <c r="DJ8" s="243"/>
      <c r="DK8" s="243"/>
      <c r="DL8" s="243"/>
      <c r="DM8" s="243"/>
      <c r="DN8" s="243"/>
      <c r="DO8" s="243"/>
      <c r="DP8" s="243"/>
      <c r="DQ8" s="243"/>
      <c r="DR8" s="243"/>
      <c r="DS8" s="243"/>
      <c r="DT8" s="243"/>
      <c r="DU8" s="243"/>
      <c r="DV8" s="243"/>
      <c r="DW8" s="243"/>
      <c r="DX8" s="243"/>
      <c r="DY8" s="243"/>
      <c r="DZ8" s="243"/>
      <c r="EA8" s="243"/>
      <c r="EB8" s="243"/>
      <c r="EC8" s="243"/>
      <c r="ED8" s="243"/>
      <c r="EE8" s="243"/>
      <c r="EF8" s="243"/>
      <c r="EG8" s="243"/>
      <c r="EH8" s="243"/>
      <c r="EI8" s="243"/>
      <c r="EJ8" s="243"/>
      <c r="EK8" s="243"/>
      <c r="EL8" s="243"/>
      <c r="EM8" s="243"/>
      <c r="EN8" s="243"/>
      <c r="EO8" s="243"/>
      <c r="EP8" s="243"/>
      <c r="EQ8" s="243"/>
      <c r="ER8" s="243"/>
      <c r="ES8" s="243"/>
      <c r="ET8" s="243"/>
      <c r="EU8" s="243"/>
      <c r="EV8" s="243"/>
      <c r="EW8" s="243"/>
      <c r="EX8" s="243"/>
      <c r="EY8" s="243"/>
      <c r="EZ8" s="243"/>
      <c r="FA8" s="243"/>
      <c r="FB8" s="243"/>
      <c r="FC8" s="243"/>
      <c r="FD8" s="243"/>
      <c r="FE8" s="243"/>
      <c r="FF8" s="243"/>
      <c r="FG8" s="243"/>
      <c r="FH8" s="243"/>
      <c r="FI8" s="243"/>
      <c r="FJ8" s="243"/>
      <c r="FK8" s="243"/>
      <c r="FL8" s="243"/>
      <c r="FM8" s="243"/>
      <c r="FN8" s="243"/>
      <c r="FO8" s="243"/>
      <c r="FP8" s="243"/>
      <c r="FQ8" s="243"/>
      <c r="FR8" s="243"/>
      <c r="FS8" s="243"/>
      <c r="FT8" s="243"/>
      <c r="FU8" s="243"/>
      <c r="FV8" s="243"/>
      <c r="FW8" s="243"/>
      <c r="FX8" s="243"/>
      <c r="FY8" s="243"/>
      <c r="FZ8" s="243"/>
      <c r="GA8" s="243"/>
      <c r="GB8" s="243"/>
      <c r="GC8" s="243"/>
      <c r="GD8" s="243"/>
      <c r="GE8" s="243"/>
      <c r="GF8" s="243"/>
      <c r="GG8" s="243"/>
      <c r="GH8" s="243"/>
      <c r="GI8" s="243"/>
      <c r="GJ8" s="243"/>
      <c r="GK8" s="243"/>
      <c r="GL8" s="243"/>
      <c r="GM8" s="243"/>
      <c r="GN8" s="243"/>
      <c r="GO8" s="243"/>
      <c r="GP8" s="243"/>
      <c r="GQ8" s="243"/>
      <c r="GR8" s="243"/>
      <c r="GS8" s="243"/>
      <c r="GT8" s="243"/>
      <c r="GU8" s="243"/>
      <c r="GV8" s="243"/>
      <c r="GW8" s="243"/>
      <c r="GX8" s="243"/>
      <c r="GY8" s="243"/>
      <c r="GZ8" s="243"/>
      <c r="HA8" s="243"/>
      <c r="HB8" s="243"/>
      <c r="HC8" s="243"/>
      <c r="HD8" s="243"/>
      <c r="HE8" s="243"/>
      <c r="HF8" s="243"/>
      <c r="HG8" s="243"/>
      <c r="HH8" s="243"/>
      <c r="HI8" s="243"/>
      <c r="HJ8" s="243"/>
      <c r="HK8" s="243"/>
      <c r="HL8" s="243"/>
      <c r="HM8" s="243"/>
      <c r="HN8" s="243"/>
      <c r="HO8" s="243"/>
      <c r="HP8" s="243"/>
      <c r="HQ8" s="243"/>
      <c r="HR8" s="243"/>
      <c r="HS8" s="243"/>
      <c r="HT8" s="243"/>
      <c r="HU8" s="243"/>
      <c r="HV8" s="243"/>
      <c r="HW8" s="243"/>
      <c r="HX8" s="243"/>
      <c r="HY8" s="243"/>
      <c r="HZ8" s="243"/>
      <c r="IA8" s="243"/>
      <c r="IB8" s="243"/>
      <c r="IC8" s="243"/>
      <c r="ID8" s="243"/>
      <c r="IE8" s="243"/>
      <c r="IF8" s="243"/>
      <c r="IG8" s="243"/>
      <c r="IH8" s="243"/>
      <c r="II8" s="243"/>
      <c r="IJ8" s="243"/>
      <c r="IK8" s="243"/>
      <c r="IL8" s="243"/>
      <c r="IM8" s="243"/>
      <c r="IN8" s="243"/>
    </row>
    <row r="9" s="15" customFormat="1" ht="23" customHeight="1" spans="1:248">
      <c r="A9" s="332" t="s">
        <v>10</v>
      </c>
      <c r="B9" s="333">
        <v>389</v>
      </c>
      <c r="C9" s="333">
        <v>465</v>
      </c>
      <c r="D9" s="333">
        <v>465</v>
      </c>
      <c r="E9" s="243"/>
      <c r="H9" s="243"/>
      <c r="I9" s="243"/>
      <c r="J9" s="243"/>
      <c r="K9" s="243"/>
      <c r="L9" s="243"/>
      <c r="M9" s="243"/>
      <c r="N9" s="243"/>
      <c r="O9" s="243"/>
      <c r="P9" s="243"/>
      <c r="Q9" s="243"/>
      <c r="R9" s="243"/>
      <c r="S9" s="243"/>
      <c r="T9" s="243"/>
      <c r="U9" s="243"/>
      <c r="V9" s="243"/>
      <c r="W9" s="243"/>
      <c r="X9" s="243"/>
      <c r="Y9" s="243"/>
      <c r="Z9" s="243"/>
      <c r="AA9" s="243"/>
      <c r="AB9" s="243"/>
      <c r="AC9" s="243"/>
      <c r="AD9" s="243"/>
      <c r="AE9" s="243"/>
      <c r="AF9" s="243"/>
      <c r="AG9" s="243"/>
      <c r="AH9" s="243"/>
      <c r="AI9" s="243"/>
      <c r="AJ9" s="243"/>
      <c r="AK9" s="243"/>
      <c r="AL9" s="243"/>
      <c r="AM9" s="243"/>
      <c r="AN9" s="243"/>
      <c r="AO9" s="243"/>
      <c r="AP9" s="243"/>
      <c r="AQ9" s="243"/>
      <c r="AR9" s="243"/>
      <c r="AS9" s="243"/>
      <c r="AT9" s="243"/>
      <c r="AU9" s="243"/>
      <c r="AV9" s="243"/>
      <c r="AW9" s="243"/>
      <c r="AX9" s="243"/>
      <c r="AY9" s="243"/>
      <c r="AZ9" s="243"/>
      <c r="BA9" s="243"/>
      <c r="BB9" s="243"/>
      <c r="BC9" s="243"/>
      <c r="BD9" s="243"/>
      <c r="BE9" s="243"/>
      <c r="BF9" s="243"/>
      <c r="BG9" s="243"/>
      <c r="BH9" s="243"/>
      <c r="BI9" s="243"/>
      <c r="BJ9" s="243"/>
      <c r="BK9" s="243"/>
      <c r="BL9" s="243"/>
      <c r="BM9" s="243"/>
      <c r="BN9" s="243"/>
      <c r="BO9" s="243"/>
      <c r="BP9" s="243"/>
      <c r="BQ9" s="243"/>
      <c r="BR9" s="243"/>
      <c r="BS9" s="243"/>
      <c r="BT9" s="243"/>
      <c r="BU9" s="243"/>
      <c r="BV9" s="243"/>
      <c r="BW9" s="243"/>
      <c r="BX9" s="243"/>
      <c r="BY9" s="243"/>
      <c r="BZ9" s="243"/>
      <c r="CA9" s="243"/>
      <c r="CB9" s="243"/>
      <c r="CC9" s="243"/>
      <c r="CD9" s="243"/>
      <c r="CE9" s="243"/>
      <c r="CF9" s="243"/>
      <c r="CG9" s="243"/>
      <c r="CH9" s="243"/>
      <c r="CI9" s="243"/>
      <c r="CJ9" s="243"/>
      <c r="CK9" s="243"/>
      <c r="CL9" s="243"/>
      <c r="CM9" s="243"/>
      <c r="CN9" s="243"/>
      <c r="CO9" s="243"/>
      <c r="CP9" s="243"/>
      <c r="CQ9" s="243"/>
      <c r="CR9" s="243"/>
      <c r="CS9" s="243"/>
      <c r="CT9" s="243"/>
      <c r="CU9" s="243"/>
      <c r="CV9" s="243"/>
      <c r="CW9" s="243"/>
      <c r="CX9" s="243"/>
      <c r="CY9" s="243"/>
      <c r="CZ9" s="243"/>
      <c r="DA9" s="243"/>
      <c r="DB9" s="243"/>
      <c r="DC9" s="243"/>
      <c r="DD9" s="243"/>
      <c r="DE9" s="243"/>
      <c r="DF9" s="243"/>
      <c r="DG9" s="243"/>
      <c r="DH9" s="243"/>
      <c r="DI9" s="243"/>
      <c r="DJ9" s="243"/>
      <c r="DK9" s="243"/>
      <c r="DL9" s="243"/>
      <c r="DM9" s="243"/>
      <c r="DN9" s="243"/>
      <c r="DO9" s="243"/>
      <c r="DP9" s="243"/>
      <c r="DQ9" s="243"/>
      <c r="DR9" s="243"/>
      <c r="DS9" s="243"/>
      <c r="DT9" s="243"/>
      <c r="DU9" s="243"/>
      <c r="DV9" s="243"/>
      <c r="DW9" s="243"/>
      <c r="DX9" s="243"/>
      <c r="DY9" s="243"/>
      <c r="DZ9" s="243"/>
      <c r="EA9" s="243"/>
      <c r="EB9" s="243"/>
      <c r="EC9" s="243"/>
      <c r="ED9" s="243"/>
      <c r="EE9" s="243"/>
      <c r="EF9" s="243"/>
      <c r="EG9" s="243"/>
      <c r="EH9" s="243"/>
      <c r="EI9" s="243"/>
      <c r="EJ9" s="243"/>
      <c r="EK9" s="243"/>
      <c r="EL9" s="243"/>
      <c r="EM9" s="243"/>
      <c r="EN9" s="243"/>
      <c r="EO9" s="243"/>
      <c r="EP9" s="243"/>
      <c r="EQ9" s="243"/>
      <c r="ER9" s="243"/>
      <c r="ES9" s="243"/>
      <c r="ET9" s="243"/>
      <c r="EU9" s="243"/>
      <c r="EV9" s="243"/>
      <c r="EW9" s="243"/>
      <c r="EX9" s="243"/>
      <c r="EY9" s="243"/>
      <c r="EZ9" s="243"/>
      <c r="FA9" s="243"/>
      <c r="FB9" s="243"/>
      <c r="FC9" s="243"/>
      <c r="FD9" s="243"/>
      <c r="FE9" s="243"/>
      <c r="FF9" s="243"/>
      <c r="FG9" s="243"/>
      <c r="FH9" s="243"/>
      <c r="FI9" s="243"/>
      <c r="FJ9" s="243"/>
      <c r="FK9" s="243"/>
      <c r="FL9" s="243"/>
      <c r="FM9" s="243"/>
      <c r="FN9" s="243"/>
      <c r="FO9" s="243"/>
      <c r="FP9" s="243"/>
      <c r="FQ9" s="243"/>
      <c r="FR9" s="243"/>
      <c r="FS9" s="243"/>
      <c r="FT9" s="243"/>
      <c r="FU9" s="243"/>
      <c r="FV9" s="243"/>
      <c r="FW9" s="243"/>
      <c r="FX9" s="243"/>
      <c r="FY9" s="243"/>
      <c r="FZ9" s="243"/>
      <c r="GA9" s="243"/>
      <c r="GB9" s="243"/>
      <c r="GC9" s="243"/>
      <c r="GD9" s="243"/>
      <c r="GE9" s="243"/>
      <c r="GF9" s="243"/>
      <c r="GG9" s="243"/>
      <c r="GH9" s="243"/>
      <c r="GI9" s="243"/>
      <c r="GJ9" s="243"/>
      <c r="GK9" s="243"/>
      <c r="GL9" s="243"/>
      <c r="GM9" s="243"/>
      <c r="GN9" s="243"/>
      <c r="GO9" s="243"/>
      <c r="GP9" s="243"/>
      <c r="GQ9" s="243"/>
      <c r="GR9" s="243"/>
      <c r="GS9" s="243"/>
      <c r="GT9" s="243"/>
      <c r="GU9" s="243"/>
      <c r="GV9" s="243"/>
      <c r="GW9" s="243"/>
      <c r="GX9" s="243"/>
      <c r="GY9" s="243"/>
      <c r="GZ9" s="243"/>
      <c r="HA9" s="243"/>
      <c r="HB9" s="243"/>
      <c r="HC9" s="243"/>
      <c r="HD9" s="243"/>
      <c r="HE9" s="243"/>
      <c r="HF9" s="243"/>
      <c r="HG9" s="243"/>
      <c r="HH9" s="243"/>
      <c r="HI9" s="243"/>
      <c r="HJ9" s="243"/>
      <c r="HK9" s="243"/>
      <c r="HL9" s="243"/>
      <c r="HM9" s="243"/>
      <c r="HN9" s="243"/>
      <c r="HO9" s="243"/>
      <c r="HP9" s="243"/>
      <c r="HQ9" s="243"/>
      <c r="HR9" s="243"/>
      <c r="HS9" s="243"/>
      <c r="HT9" s="243"/>
      <c r="HU9" s="243"/>
      <c r="HV9" s="243"/>
      <c r="HW9" s="243"/>
      <c r="HX9" s="243"/>
      <c r="HY9" s="243"/>
      <c r="HZ9" s="243"/>
      <c r="IA9" s="243"/>
      <c r="IB9" s="243"/>
      <c r="IC9" s="243"/>
      <c r="ID9" s="243"/>
      <c r="IE9" s="243"/>
      <c r="IF9" s="243"/>
      <c r="IG9" s="243"/>
      <c r="IH9" s="243"/>
      <c r="II9" s="243"/>
      <c r="IJ9" s="243"/>
      <c r="IK9" s="243"/>
      <c r="IL9" s="243"/>
      <c r="IM9" s="243"/>
      <c r="IN9" s="243"/>
    </row>
    <row r="10" s="15" customFormat="1" ht="23" customHeight="1" spans="1:248">
      <c r="A10" s="332" t="s">
        <v>11</v>
      </c>
      <c r="B10" s="333">
        <v>41</v>
      </c>
      <c r="C10" s="333">
        <v>75</v>
      </c>
      <c r="D10" s="333">
        <v>75</v>
      </c>
      <c r="E10" s="243"/>
      <c r="H10" s="243"/>
      <c r="I10" s="243"/>
      <c r="J10" s="243"/>
      <c r="K10" s="243"/>
      <c r="L10" s="243"/>
      <c r="M10" s="243"/>
      <c r="N10" s="243"/>
      <c r="O10" s="243"/>
      <c r="P10" s="243"/>
      <c r="Q10" s="243"/>
      <c r="R10" s="243"/>
      <c r="S10" s="243"/>
      <c r="T10" s="243"/>
      <c r="U10" s="243"/>
      <c r="V10" s="243"/>
      <c r="W10" s="243"/>
      <c r="X10" s="243"/>
      <c r="Y10" s="243"/>
      <c r="Z10" s="243"/>
      <c r="AA10" s="243"/>
      <c r="AB10" s="243"/>
      <c r="AC10" s="243"/>
      <c r="AD10" s="243"/>
      <c r="AE10" s="243"/>
      <c r="AF10" s="243"/>
      <c r="AG10" s="243"/>
      <c r="AH10" s="243"/>
      <c r="AI10" s="243"/>
      <c r="AJ10" s="243"/>
      <c r="AK10" s="243"/>
      <c r="AL10" s="243"/>
      <c r="AM10" s="243"/>
      <c r="AN10" s="243"/>
      <c r="AO10" s="243"/>
      <c r="AP10" s="243"/>
      <c r="AQ10" s="243"/>
      <c r="AR10" s="243"/>
      <c r="AS10" s="243"/>
      <c r="AT10" s="243"/>
      <c r="AU10" s="243"/>
      <c r="AV10" s="243"/>
      <c r="AW10" s="243"/>
      <c r="AX10" s="243"/>
      <c r="AY10" s="243"/>
      <c r="AZ10" s="243"/>
      <c r="BA10" s="243"/>
      <c r="BB10" s="243"/>
      <c r="BC10" s="243"/>
      <c r="BD10" s="243"/>
      <c r="BE10" s="243"/>
      <c r="BF10" s="243"/>
      <c r="BG10" s="243"/>
      <c r="BH10" s="243"/>
      <c r="BI10" s="243"/>
      <c r="BJ10" s="243"/>
      <c r="BK10" s="243"/>
      <c r="BL10" s="243"/>
      <c r="BM10" s="243"/>
      <c r="BN10" s="243"/>
      <c r="BO10" s="243"/>
      <c r="BP10" s="243"/>
      <c r="BQ10" s="243"/>
      <c r="BR10" s="243"/>
      <c r="BS10" s="243"/>
      <c r="BT10" s="243"/>
      <c r="BU10" s="243"/>
      <c r="BV10" s="243"/>
      <c r="BW10" s="243"/>
      <c r="BX10" s="243"/>
      <c r="BY10" s="243"/>
      <c r="BZ10" s="243"/>
      <c r="CA10" s="243"/>
      <c r="CB10" s="243"/>
      <c r="CC10" s="243"/>
      <c r="CD10" s="243"/>
      <c r="CE10" s="243"/>
      <c r="CF10" s="243"/>
      <c r="CG10" s="243"/>
      <c r="CH10" s="243"/>
      <c r="CI10" s="243"/>
      <c r="CJ10" s="243"/>
      <c r="CK10" s="243"/>
      <c r="CL10" s="243"/>
      <c r="CM10" s="243"/>
      <c r="CN10" s="243"/>
      <c r="CO10" s="243"/>
      <c r="CP10" s="243"/>
      <c r="CQ10" s="243"/>
      <c r="CR10" s="243"/>
      <c r="CS10" s="243"/>
      <c r="CT10" s="243"/>
      <c r="CU10" s="243"/>
      <c r="CV10" s="243"/>
      <c r="CW10" s="243"/>
      <c r="CX10" s="243"/>
      <c r="CY10" s="243"/>
      <c r="CZ10" s="243"/>
      <c r="DA10" s="243"/>
      <c r="DB10" s="243"/>
      <c r="DC10" s="243"/>
      <c r="DD10" s="243"/>
      <c r="DE10" s="243"/>
      <c r="DF10" s="243"/>
      <c r="DG10" s="243"/>
      <c r="DH10" s="243"/>
      <c r="DI10" s="243"/>
      <c r="DJ10" s="243"/>
      <c r="DK10" s="243"/>
      <c r="DL10" s="243"/>
      <c r="DM10" s="243"/>
      <c r="DN10" s="243"/>
      <c r="DO10" s="243"/>
      <c r="DP10" s="243"/>
      <c r="DQ10" s="243"/>
      <c r="DR10" s="243"/>
      <c r="DS10" s="243"/>
      <c r="DT10" s="243"/>
      <c r="DU10" s="243"/>
      <c r="DV10" s="243"/>
      <c r="DW10" s="243"/>
      <c r="DX10" s="243"/>
      <c r="DY10" s="243"/>
      <c r="DZ10" s="243"/>
      <c r="EA10" s="243"/>
      <c r="EB10" s="243"/>
      <c r="EC10" s="243"/>
      <c r="ED10" s="243"/>
      <c r="EE10" s="243"/>
      <c r="EF10" s="243"/>
      <c r="EG10" s="243"/>
      <c r="EH10" s="243"/>
      <c r="EI10" s="243"/>
      <c r="EJ10" s="243"/>
      <c r="EK10" s="243"/>
      <c r="EL10" s="243"/>
      <c r="EM10" s="243"/>
      <c r="EN10" s="243"/>
      <c r="EO10" s="243"/>
      <c r="EP10" s="243"/>
      <c r="EQ10" s="243"/>
      <c r="ER10" s="243"/>
      <c r="ES10" s="243"/>
      <c r="ET10" s="243"/>
      <c r="EU10" s="243"/>
      <c r="EV10" s="243"/>
      <c r="EW10" s="243"/>
      <c r="EX10" s="243"/>
      <c r="EY10" s="243"/>
      <c r="EZ10" s="243"/>
      <c r="FA10" s="243"/>
      <c r="FB10" s="243"/>
      <c r="FC10" s="243"/>
      <c r="FD10" s="243"/>
      <c r="FE10" s="243"/>
      <c r="FF10" s="243"/>
      <c r="FG10" s="243"/>
      <c r="FH10" s="243"/>
      <c r="FI10" s="243"/>
      <c r="FJ10" s="243"/>
      <c r="FK10" s="243"/>
      <c r="FL10" s="243"/>
      <c r="FM10" s="243"/>
      <c r="FN10" s="243"/>
      <c r="FO10" s="243"/>
      <c r="FP10" s="243"/>
      <c r="FQ10" s="243"/>
      <c r="FR10" s="243"/>
      <c r="FS10" s="243"/>
      <c r="FT10" s="243"/>
      <c r="FU10" s="243"/>
      <c r="FV10" s="243"/>
      <c r="FW10" s="243"/>
      <c r="FX10" s="243"/>
      <c r="FY10" s="243"/>
      <c r="FZ10" s="243"/>
      <c r="GA10" s="243"/>
      <c r="GB10" s="243"/>
      <c r="GC10" s="243"/>
      <c r="GD10" s="243"/>
      <c r="GE10" s="243"/>
      <c r="GF10" s="243"/>
      <c r="GG10" s="243"/>
      <c r="GH10" s="243"/>
      <c r="GI10" s="243"/>
      <c r="GJ10" s="243"/>
      <c r="GK10" s="243"/>
      <c r="GL10" s="243"/>
      <c r="GM10" s="243"/>
      <c r="GN10" s="243"/>
      <c r="GO10" s="243"/>
      <c r="GP10" s="243"/>
      <c r="GQ10" s="243"/>
      <c r="GR10" s="243"/>
      <c r="GS10" s="243"/>
      <c r="GT10" s="243"/>
      <c r="GU10" s="243"/>
      <c r="GV10" s="243"/>
      <c r="GW10" s="243"/>
      <c r="GX10" s="243"/>
      <c r="GY10" s="243"/>
      <c r="GZ10" s="243"/>
      <c r="HA10" s="243"/>
      <c r="HB10" s="243"/>
      <c r="HC10" s="243"/>
      <c r="HD10" s="243"/>
      <c r="HE10" s="243"/>
      <c r="HF10" s="243"/>
      <c r="HG10" s="243"/>
      <c r="HH10" s="243"/>
      <c r="HI10" s="243"/>
      <c r="HJ10" s="243"/>
      <c r="HK10" s="243"/>
      <c r="HL10" s="243"/>
      <c r="HM10" s="243"/>
      <c r="HN10" s="243"/>
      <c r="HO10" s="243"/>
      <c r="HP10" s="243"/>
      <c r="HQ10" s="243"/>
      <c r="HR10" s="243"/>
      <c r="HS10" s="243"/>
      <c r="HT10" s="243"/>
      <c r="HU10" s="243"/>
      <c r="HV10" s="243"/>
      <c r="HW10" s="243"/>
      <c r="HX10" s="243"/>
      <c r="HY10" s="243"/>
      <c r="HZ10" s="243"/>
      <c r="IA10" s="243"/>
      <c r="IB10" s="243"/>
      <c r="IC10" s="243"/>
      <c r="ID10" s="243"/>
      <c r="IE10" s="243"/>
      <c r="IF10" s="243"/>
      <c r="IG10" s="243"/>
      <c r="IH10" s="243"/>
      <c r="II10" s="243"/>
      <c r="IJ10" s="243"/>
      <c r="IK10" s="243"/>
      <c r="IL10" s="243"/>
      <c r="IM10" s="243"/>
      <c r="IN10" s="243"/>
    </row>
    <row r="11" s="15" customFormat="1" ht="23" customHeight="1" spans="1:248">
      <c r="A11" s="332" t="s">
        <v>12</v>
      </c>
      <c r="B11" s="333">
        <v>662</v>
      </c>
      <c r="C11" s="333">
        <v>725</v>
      </c>
      <c r="D11" s="333">
        <v>725</v>
      </c>
      <c r="E11" s="243"/>
      <c r="H11" s="243"/>
      <c r="I11" s="243"/>
      <c r="J11" s="243"/>
      <c r="K11" s="243"/>
      <c r="L11" s="243"/>
      <c r="M11" s="243"/>
      <c r="N11" s="243"/>
      <c r="O11" s="243"/>
      <c r="P11" s="243"/>
      <c r="Q11" s="243"/>
      <c r="R11" s="243"/>
      <c r="S11" s="243"/>
      <c r="T11" s="243"/>
      <c r="U11" s="243"/>
      <c r="V11" s="243"/>
      <c r="W11" s="243"/>
      <c r="X11" s="243"/>
      <c r="Y11" s="243"/>
      <c r="Z11" s="243"/>
      <c r="AA11" s="243"/>
      <c r="AB11" s="243"/>
      <c r="AC11" s="243"/>
      <c r="AD11" s="243"/>
      <c r="AE11" s="243"/>
      <c r="AF11" s="243"/>
      <c r="AG11" s="243"/>
      <c r="AH11" s="243"/>
      <c r="AI11" s="243"/>
      <c r="AJ11" s="243"/>
      <c r="AK11" s="243"/>
      <c r="AL11" s="243"/>
      <c r="AM11" s="243"/>
      <c r="AN11" s="243"/>
      <c r="AO11" s="243"/>
      <c r="AP11" s="243"/>
      <c r="AQ11" s="243"/>
      <c r="AR11" s="243"/>
      <c r="AS11" s="243"/>
      <c r="AT11" s="243"/>
      <c r="AU11" s="243"/>
      <c r="AV11" s="243"/>
      <c r="AW11" s="243"/>
      <c r="AX11" s="243"/>
      <c r="AY11" s="243"/>
      <c r="AZ11" s="243"/>
      <c r="BA11" s="243"/>
      <c r="BB11" s="243"/>
      <c r="BC11" s="243"/>
      <c r="BD11" s="243"/>
      <c r="BE11" s="243"/>
      <c r="BF11" s="243"/>
      <c r="BG11" s="243"/>
      <c r="BH11" s="243"/>
      <c r="BI11" s="243"/>
      <c r="BJ11" s="243"/>
      <c r="BK11" s="243"/>
      <c r="BL11" s="243"/>
      <c r="BM11" s="243"/>
      <c r="BN11" s="243"/>
      <c r="BO11" s="243"/>
      <c r="BP11" s="243"/>
      <c r="BQ11" s="243"/>
      <c r="BR11" s="243"/>
      <c r="BS11" s="243"/>
      <c r="BT11" s="243"/>
      <c r="BU11" s="243"/>
      <c r="BV11" s="243"/>
      <c r="BW11" s="243"/>
      <c r="BX11" s="243"/>
      <c r="BY11" s="243"/>
      <c r="BZ11" s="243"/>
      <c r="CA11" s="243"/>
      <c r="CB11" s="243"/>
      <c r="CC11" s="243"/>
      <c r="CD11" s="243"/>
      <c r="CE11" s="243"/>
      <c r="CF11" s="243"/>
      <c r="CG11" s="243"/>
      <c r="CH11" s="243"/>
      <c r="CI11" s="243"/>
      <c r="CJ11" s="243"/>
      <c r="CK11" s="243"/>
      <c r="CL11" s="243"/>
      <c r="CM11" s="243"/>
      <c r="CN11" s="243"/>
      <c r="CO11" s="243"/>
      <c r="CP11" s="243"/>
      <c r="CQ11" s="243"/>
      <c r="CR11" s="243"/>
      <c r="CS11" s="243"/>
      <c r="CT11" s="243"/>
      <c r="CU11" s="243"/>
      <c r="CV11" s="243"/>
      <c r="CW11" s="243"/>
      <c r="CX11" s="243"/>
      <c r="CY11" s="243"/>
      <c r="CZ11" s="243"/>
      <c r="DA11" s="243"/>
      <c r="DB11" s="243"/>
      <c r="DC11" s="243"/>
      <c r="DD11" s="243"/>
      <c r="DE11" s="243"/>
      <c r="DF11" s="243"/>
      <c r="DG11" s="243"/>
      <c r="DH11" s="243"/>
      <c r="DI11" s="243"/>
      <c r="DJ11" s="243"/>
      <c r="DK11" s="243"/>
      <c r="DL11" s="243"/>
      <c r="DM11" s="243"/>
      <c r="DN11" s="243"/>
      <c r="DO11" s="243"/>
      <c r="DP11" s="243"/>
      <c r="DQ11" s="243"/>
      <c r="DR11" s="243"/>
      <c r="DS11" s="243"/>
      <c r="DT11" s="243"/>
      <c r="DU11" s="243"/>
      <c r="DV11" s="243"/>
      <c r="DW11" s="243"/>
      <c r="DX11" s="243"/>
      <c r="DY11" s="243"/>
      <c r="DZ11" s="243"/>
      <c r="EA11" s="243"/>
      <c r="EB11" s="243"/>
      <c r="EC11" s="243"/>
      <c r="ED11" s="243"/>
      <c r="EE11" s="243"/>
      <c r="EF11" s="243"/>
      <c r="EG11" s="243"/>
      <c r="EH11" s="243"/>
      <c r="EI11" s="243"/>
      <c r="EJ11" s="243"/>
      <c r="EK11" s="243"/>
      <c r="EL11" s="243"/>
      <c r="EM11" s="243"/>
      <c r="EN11" s="243"/>
      <c r="EO11" s="243"/>
      <c r="EP11" s="243"/>
      <c r="EQ11" s="243"/>
      <c r="ER11" s="243"/>
      <c r="ES11" s="243"/>
      <c r="ET11" s="243"/>
      <c r="EU11" s="243"/>
      <c r="EV11" s="243"/>
      <c r="EW11" s="243"/>
      <c r="EX11" s="243"/>
      <c r="EY11" s="243"/>
      <c r="EZ11" s="243"/>
      <c r="FA11" s="243"/>
      <c r="FB11" s="243"/>
      <c r="FC11" s="243"/>
      <c r="FD11" s="243"/>
      <c r="FE11" s="243"/>
      <c r="FF11" s="243"/>
      <c r="FG11" s="243"/>
      <c r="FH11" s="243"/>
      <c r="FI11" s="243"/>
      <c r="FJ11" s="243"/>
      <c r="FK11" s="243"/>
      <c r="FL11" s="243"/>
      <c r="FM11" s="243"/>
      <c r="FN11" s="243"/>
      <c r="FO11" s="243"/>
      <c r="FP11" s="243"/>
      <c r="FQ11" s="243"/>
      <c r="FR11" s="243"/>
      <c r="FS11" s="243"/>
      <c r="FT11" s="243"/>
      <c r="FU11" s="243"/>
      <c r="FV11" s="243"/>
      <c r="FW11" s="243"/>
      <c r="FX11" s="243"/>
      <c r="FY11" s="243"/>
      <c r="FZ11" s="243"/>
      <c r="GA11" s="243"/>
      <c r="GB11" s="243"/>
      <c r="GC11" s="243"/>
      <c r="GD11" s="243"/>
      <c r="GE11" s="243"/>
      <c r="GF11" s="243"/>
      <c r="GG11" s="243"/>
      <c r="GH11" s="243"/>
      <c r="GI11" s="243"/>
      <c r="GJ11" s="243"/>
      <c r="GK11" s="243"/>
      <c r="GL11" s="243"/>
      <c r="GM11" s="243"/>
      <c r="GN11" s="243"/>
      <c r="GO11" s="243"/>
      <c r="GP11" s="243"/>
      <c r="GQ11" s="243"/>
      <c r="GR11" s="243"/>
      <c r="GS11" s="243"/>
      <c r="GT11" s="243"/>
      <c r="GU11" s="243"/>
      <c r="GV11" s="243"/>
      <c r="GW11" s="243"/>
      <c r="GX11" s="243"/>
      <c r="GY11" s="243"/>
      <c r="GZ11" s="243"/>
      <c r="HA11" s="243"/>
      <c r="HB11" s="243"/>
      <c r="HC11" s="243"/>
      <c r="HD11" s="243"/>
      <c r="HE11" s="243"/>
      <c r="HF11" s="243"/>
      <c r="HG11" s="243"/>
      <c r="HH11" s="243"/>
      <c r="HI11" s="243"/>
      <c r="HJ11" s="243"/>
      <c r="HK11" s="243"/>
      <c r="HL11" s="243"/>
      <c r="HM11" s="243"/>
      <c r="HN11" s="243"/>
      <c r="HO11" s="243"/>
      <c r="HP11" s="243"/>
      <c r="HQ11" s="243"/>
      <c r="HR11" s="243"/>
      <c r="HS11" s="243"/>
      <c r="HT11" s="243"/>
      <c r="HU11" s="243"/>
      <c r="HV11" s="243"/>
      <c r="HW11" s="243"/>
      <c r="HX11" s="243"/>
      <c r="HY11" s="243"/>
      <c r="HZ11" s="243"/>
      <c r="IA11" s="243"/>
      <c r="IB11" s="243"/>
      <c r="IC11" s="243"/>
      <c r="ID11" s="243"/>
      <c r="IE11" s="243"/>
      <c r="IF11" s="243"/>
      <c r="IG11" s="243"/>
      <c r="IH11" s="243"/>
      <c r="II11" s="243"/>
      <c r="IJ11" s="243"/>
      <c r="IK11" s="243"/>
      <c r="IL11" s="243"/>
      <c r="IM11" s="243"/>
      <c r="IN11" s="243"/>
    </row>
    <row r="12" s="15" customFormat="1" ht="23" customHeight="1" spans="1:248">
      <c r="A12" s="332" t="s">
        <v>13</v>
      </c>
      <c r="B12" s="333">
        <v>660</v>
      </c>
      <c r="C12" s="333">
        <v>2829</v>
      </c>
      <c r="D12" s="333">
        <v>2829</v>
      </c>
      <c r="E12" s="243"/>
      <c r="H12" s="243"/>
      <c r="I12" s="243"/>
      <c r="J12" s="243"/>
      <c r="K12" s="243"/>
      <c r="L12" s="243"/>
      <c r="M12" s="243"/>
      <c r="N12" s="243"/>
      <c r="O12" s="243"/>
      <c r="P12" s="243"/>
      <c r="Q12" s="243"/>
      <c r="R12" s="243"/>
      <c r="S12" s="243"/>
      <c r="T12" s="243"/>
      <c r="U12" s="243"/>
      <c r="V12" s="243"/>
      <c r="W12" s="243"/>
      <c r="X12" s="243"/>
      <c r="Y12" s="243"/>
      <c r="Z12" s="243"/>
      <c r="AA12" s="243"/>
      <c r="AB12" s="243"/>
      <c r="AC12" s="243"/>
      <c r="AD12" s="243"/>
      <c r="AE12" s="243"/>
      <c r="AF12" s="243"/>
      <c r="AG12" s="243"/>
      <c r="AH12" s="243"/>
      <c r="AI12" s="243"/>
      <c r="AJ12" s="243"/>
      <c r="AK12" s="243"/>
      <c r="AL12" s="243"/>
      <c r="AM12" s="243"/>
      <c r="AN12" s="243"/>
      <c r="AO12" s="243"/>
      <c r="AP12" s="243"/>
      <c r="AQ12" s="243"/>
      <c r="AR12" s="243"/>
      <c r="AS12" s="243"/>
      <c r="AT12" s="243"/>
      <c r="AU12" s="243"/>
      <c r="AV12" s="243"/>
      <c r="AW12" s="243"/>
      <c r="AX12" s="243"/>
      <c r="AY12" s="243"/>
      <c r="AZ12" s="243"/>
      <c r="BA12" s="243"/>
      <c r="BB12" s="243"/>
      <c r="BC12" s="243"/>
      <c r="BD12" s="243"/>
      <c r="BE12" s="243"/>
      <c r="BF12" s="243"/>
      <c r="BG12" s="243"/>
      <c r="BH12" s="243"/>
      <c r="BI12" s="243"/>
      <c r="BJ12" s="243"/>
      <c r="BK12" s="243"/>
      <c r="BL12" s="243"/>
      <c r="BM12" s="243"/>
      <c r="BN12" s="243"/>
      <c r="BO12" s="243"/>
      <c r="BP12" s="243"/>
      <c r="BQ12" s="243"/>
      <c r="BR12" s="243"/>
      <c r="BS12" s="243"/>
      <c r="BT12" s="243"/>
      <c r="BU12" s="243"/>
      <c r="BV12" s="243"/>
      <c r="BW12" s="243"/>
      <c r="BX12" s="243"/>
      <c r="BY12" s="243"/>
      <c r="BZ12" s="243"/>
      <c r="CA12" s="243"/>
      <c r="CB12" s="243"/>
      <c r="CC12" s="243"/>
      <c r="CD12" s="243"/>
      <c r="CE12" s="243"/>
      <c r="CF12" s="243"/>
      <c r="CG12" s="243"/>
      <c r="CH12" s="243"/>
      <c r="CI12" s="243"/>
      <c r="CJ12" s="243"/>
      <c r="CK12" s="243"/>
      <c r="CL12" s="243"/>
      <c r="CM12" s="243"/>
      <c r="CN12" s="243"/>
      <c r="CO12" s="243"/>
      <c r="CP12" s="243"/>
      <c r="CQ12" s="243"/>
      <c r="CR12" s="243"/>
      <c r="CS12" s="243"/>
      <c r="CT12" s="243"/>
      <c r="CU12" s="243"/>
      <c r="CV12" s="243"/>
      <c r="CW12" s="243"/>
      <c r="CX12" s="243"/>
      <c r="CY12" s="243"/>
      <c r="CZ12" s="243"/>
      <c r="DA12" s="243"/>
      <c r="DB12" s="243"/>
      <c r="DC12" s="243"/>
      <c r="DD12" s="243"/>
      <c r="DE12" s="243"/>
      <c r="DF12" s="243"/>
      <c r="DG12" s="243"/>
      <c r="DH12" s="243"/>
      <c r="DI12" s="243"/>
      <c r="DJ12" s="243"/>
      <c r="DK12" s="243"/>
      <c r="DL12" s="243"/>
      <c r="DM12" s="243"/>
      <c r="DN12" s="243"/>
      <c r="DO12" s="243"/>
      <c r="DP12" s="243"/>
      <c r="DQ12" s="243"/>
      <c r="DR12" s="243"/>
      <c r="DS12" s="243"/>
      <c r="DT12" s="243"/>
      <c r="DU12" s="243"/>
      <c r="DV12" s="243"/>
      <c r="DW12" s="243"/>
      <c r="DX12" s="243"/>
      <c r="DY12" s="243"/>
      <c r="DZ12" s="243"/>
      <c r="EA12" s="243"/>
      <c r="EB12" s="243"/>
      <c r="EC12" s="243"/>
      <c r="ED12" s="243"/>
      <c r="EE12" s="243"/>
      <c r="EF12" s="243"/>
      <c r="EG12" s="243"/>
      <c r="EH12" s="243"/>
      <c r="EI12" s="243"/>
      <c r="EJ12" s="243"/>
      <c r="EK12" s="243"/>
      <c r="EL12" s="243"/>
      <c r="EM12" s="243"/>
      <c r="EN12" s="243"/>
      <c r="EO12" s="243"/>
      <c r="EP12" s="243"/>
      <c r="EQ12" s="243"/>
      <c r="ER12" s="243"/>
      <c r="ES12" s="243"/>
      <c r="ET12" s="243"/>
      <c r="EU12" s="243"/>
      <c r="EV12" s="243"/>
      <c r="EW12" s="243"/>
      <c r="EX12" s="243"/>
      <c r="EY12" s="243"/>
      <c r="EZ12" s="243"/>
      <c r="FA12" s="243"/>
      <c r="FB12" s="243"/>
      <c r="FC12" s="243"/>
      <c r="FD12" s="243"/>
      <c r="FE12" s="243"/>
      <c r="FF12" s="243"/>
      <c r="FG12" s="243"/>
      <c r="FH12" s="243"/>
      <c r="FI12" s="243"/>
      <c r="FJ12" s="243"/>
      <c r="FK12" s="243"/>
      <c r="FL12" s="243"/>
      <c r="FM12" s="243"/>
      <c r="FN12" s="243"/>
      <c r="FO12" s="243"/>
      <c r="FP12" s="243"/>
      <c r="FQ12" s="243"/>
      <c r="FR12" s="243"/>
      <c r="FS12" s="243"/>
      <c r="FT12" s="243"/>
      <c r="FU12" s="243"/>
      <c r="FV12" s="243"/>
      <c r="FW12" s="243"/>
      <c r="FX12" s="243"/>
      <c r="FY12" s="243"/>
      <c r="FZ12" s="243"/>
      <c r="GA12" s="243"/>
      <c r="GB12" s="243"/>
      <c r="GC12" s="243"/>
      <c r="GD12" s="243"/>
      <c r="GE12" s="243"/>
      <c r="GF12" s="243"/>
      <c r="GG12" s="243"/>
      <c r="GH12" s="243"/>
      <c r="GI12" s="243"/>
      <c r="GJ12" s="243"/>
      <c r="GK12" s="243"/>
      <c r="GL12" s="243"/>
      <c r="GM12" s="243"/>
      <c r="GN12" s="243"/>
      <c r="GO12" s="243"/>
      <c r="GP12" s="243"/>
      <c r="GQ12" s="243"/>
      <c r="GR12" s="243"/>
      <c r="GS12" s="243"/>
      <c r="GT12" s="243"/>
      <c r="GU12" s="243"/>
      <c r="GV12" s="243"/>
      <c r="GW12" s="243"/>
      <c r="GX12" s="243"/>
      <c r="GY12" s="243"/>
      <c r="GZ12" s="243"/>
      <c r="HA12" s="243"/>
      <c r="HB12" s="243"/>
      <c r="HC12" s="243"/>
      <c r="HD12" s="243"/>
      <c r="HE12" s="243"/>
      <c r="HF12" s="243"/>
      <c r="HG12" s="243"/>
      <c r="HH12" s="243"/>
      <c r="HI12" s="243"/>
      <c r="HJ12" s="243"/>
      <c r="HK12" s="243"/>
      <c r="HL12" s="243"/>
      <c r="HM12" s="243"/>
      <c r="HN12" s="243"/>
      <c r="HO12" s="243"/>
      <c r="HP12" s="243"/>
      <c r="HQ12" s="243"/>
      <c r="HR12" s="243"/>
      <c r="HS12" s="243"/>
      <c r="HT12" s="243"/>
      <c r="HU12" s="243"/>
      <c r="HV12" s="243"/>
      <c r="HW12" s="243"/>
      <c r="HX12" s="243"/>
      <c r="HY12" s="243"/>
      <c r="HZ12" s="243"/>
      <c r="IA12" s="243"/>
      <c r="IB12" s="243"/>
      <c r="IC12" s="243"/>
      <c r="ID12" s="243"/>
      <c r="IE12" s="243"/>
      <c r="IF12" s="243"/>
      <c r="IG12" s="243"/>
      <c r="IH12" s="243"/>
      <c r="II12" s="243"/>
      <c r="IJ12" s="243"/>
      <c r="IK12" s="243"/>
      <c r="IL12" s="243"/>
      <c r="IM12" s="243"/>
      <c r="IN12" s="243"/>
    </row>
    <row r="13" s="15" customFormat="1" ht="23" customHeight="1" spans="1:248">
      <c r="A13" s="332" t="s">
        <v>14</v>
      </c>
      <c r="B13" s="333">
        <v>992</v>
      </c>
      <c r="C13" s="333">
        <v>469</v>
      </c>
      <c r="D13" s="333">
        <v>469</v>
      </c>
      <c r="E13" s="243"/>
      <c r="H13" s="243"/>
      <c r="I13" s="243"/>
      <c r="J13" s="243"/>
      <c r="K13" s="243"/>
      <c r="L13" s="243"/>
      <c r="M13" s="243"/>
      <c r="N13" s="243"/>
      <c r="O13" s="243"/>
      <c r="P13" s="243"/>
      <c r="Q13" s="243"/>
      <c r="R13" s="243"/>
      <c r="S13" s="243"/>
      <c r="T13" s="243"/>
      <c r="U13" s="243"/>
      <c r="V13" s="243"/>
      <c r="W13" s="243"/>
      <c r="X13" s="243"/>
      <c r="Y13" s="243"/>
      <c r="Z13" s="243"/>
      <c r="AA13" s="243"/>
      <c r="AB13" s="243"/>
      <c r="AC13" s="243"/>
      <c r="AD13" s="243"/>
      <c r="AE13" s="243"/>
      <c r="AF13" s="243"/>
      <c r="AG13" s="243"/>
      <c r="AH13" s="243"/>
      <c r="AI13" s="243"/>
      <c r="AJ13" s="243"/>
      <c r="AK13" s="243"/>
      <c r="AL13" s="243"/>
      <c r="AM13" s="243"/>
      <c r="AN13" s="243"/>
      <c r="AO13" s="243"/>
      <c r="AP13" s="243"/>
      <c r="AQ13" s="243"/>
      <c r="AR13" s="243"/>
      <c r="AS13" s="243"/>
      <c r="AT13" s="243"/>
      <c r="AU13" s="243"/>
      <c r="AV13" s="243"/>
      <c r="AW13" s="243"/>
      <c r="AX13" s="243"/>
      <c r="AY13" s="243"/>
      <c r="AZ13" s="243"/>
      <c r="BA13" s="243"/>
      <c r="BB13" s="243"/>
      <c r="BC13" s="243"/>
      <c r="BD13" s="243"/>
      <c r="BE13" s="243"/>
      <c r="BF13" s="243"/>
      <c r="BG13" s="243"/>
      <c r="BH13" s="243"/>
      <c r="BI13" s="243"/>
      <c r="BJ13" s="243"/>
      <c r="BK13" s="243"/>
      <c r="BL13" s="243"/>
      <c r="BM13" s="243"/>
      <c r="BN13" s="243"/>
      <c r="BO13" s="243"/>
      <c r="BP13" s="243"/>
      <c r="BQ13" s="243"/>
      <c r="BR13" s="243"/>
      <c r="BS13" s="243"/>
      <c r="BT13" s="243"/>
      <c r="BU13" s="243"/>
      <c r="BV13" s="243"/>
      <c r="BW13" s="243"/>
      <c r="BX13" s="243"/>
      <c r="BY13" s="243"/>
      <c r="BZ13" s="243"/>
      <c r="CA13" s="243"/>
      <c r="CB13" s="243"/>
      <c r="CC13" s="243"/>
      <c r="CD13" s="243"/>
      <c r="CE13" s="243"/>
      <c r="CF13" s="243"/>
      <c r="CG13" s="243"/>
      <c r="CH13" s="243"/>
      <c r="CI13" s="243"/>
      <c r="CJ13" s="243"/>
      <c r="CK13" s="243"/>
      <c r="CL13" s="243"/>
      <c r="CM13" s="243"/>
      <c r="CN13" s="243"/>
      <c r="CO13" s="243"/>
      <c r="CP13" s="243"/>
      <c r="CQ13" s="243"/>
      <c r="CR13" s="243"/>
      <c r="CS13" s="243"/>
      <c r="CT13" s="243"/>
      <c r="CU13" s="243"/>
      <c r="CV13" s="243"/>
      <c r="CW13" s="243"/>
      <c r="CX13" s="243"/>
      <c r="CY13" s="243"/>
      <c r="CZ13" s="243"/>
      <c r="DA13" s="243"/>
      <c r="DB13" s="243"/>
      <c r="DC13" s="243"/>
      <c r="DD13" s="243"/>
      <c r="DE13" s="243"/>
      <c r="DF13" s="243"/>
      <c r="DG13" s="243"/>
      <c r="DH13" s="243"/>
      <c r="DI13" s="243"/>
      <c r="DJ13" s="243"/>
      <c r="DK13" s="243"/>
      <c r="DL13" s="243"/>
      <c r="DM13" s="243"/>
      <c r="DN13" s="243"/>
      <c r="DO13" s="243"/>
      <c r="DP13" s="243"/>
      <c r="DQ13" s="243"/>
      <c r="DR13" s="243"/>
      <c r="DS13" s="243"/>
      <c r="DT13" s="243"/>
      <c r="DU13" s="243"/>
      <c r="DV13" s="243"/>
      <c r="DW13" s="243"/>
      <c r="DX13" s="243"/>
      <c r="DY13" s="243"/>
      <c r="DZ13" s="243"/>
      <c r="EA13" s="243"/>
      <c r="EB13" s="243"/>
      <c r="EC13" s="243"/>
      <c r="ED13" s="243"/>
      <c r="EE13" s="243"/>
      <c r="EF13" s="243"/>
      <c r="EG13" s="243"/>
      <c r="EH13" s="243"/>
      <c r="EI13" s="243"/>
      <c r="EJ13" s="243"/>
      <c r="EK13" s="243"/>
      <c r="EL13" s="243"/>
      <c r="EM13" s="243"/>
      <c r="EN13" s="243"/>
      <c r="EO13" s="243"/>
      <c r="EP13" s="243"/>
      <c r="EQ13" s="243"/>
      <c r="ER13" s="243"/>
      <c r="ES13" s="243"/>
      <c r="ET13" s="243"/>
      <c r="EU13" s="243"/>
      <c r="EV13" s="243"/>
      <c r="EW13" s="243"/>
      <c r="EX13" s="243"/>
      <c r="EY13" s="243"/>
      <c r="EZ13" s="243"/>
      <c r="FA13" s="243"/>
      <c r="FB13" s="243"/>
      <c r="FC13" s="243"/>
      <c r="FD13" s="243"/>
      <c r="FE13" s="243"/>
      <c r="FF13" s="243"/>
      <c r="FG13" s="243"/>
      <c r="FH13" s="243"/>
      <c r="FI13" s="243"/>
      <c r="FJ13" s="243"/>
      <c r="FK13" s="243"/>
      <c r="FL13" s="243"/>
      <c r="FM13" s="243"/>
      <c r="FN13" s="243"/>
      <c r="FO13" s="243"/>
      <c r="FP13" s="243"/>
      <c r="FQ13" s="243"/>
      <c r="FR13" s="243"/>
      <c r="FS13" s="243"/>
      <c r="FT13" s="243"/>
      <c r="FU13" s="243"/>
      <c r="FV13" s="243"/>
      <c r="FW13" s="243"/>
      <c r="FX13" s="243"/>
      <c r="FY13" s="243"/>
      <c r="FZ13" s="243"/>
      <c r="GA13" s="243"/>
      <c r="GB13" s="243"/>
      <c r="GC13" s="243"/>
      <c r="GD13" s="243"/>
      <c r="GE13" s="243"/>
      <c r="GF13" s="243"/>
      <c r="GG13" s="243"/>
      <c r="GH13" s="243"/>
      <c r="GI13" s="243"/>
      <c r="GJ13" s="243"/>
      <c r="GK13" s="243"/>
      <c r="GL13" s="243"/>
      <c r="GM13" s="243"/>
      <c r="GN13" s="243"/>
      <c r="GO13" s="243"/>
      <c r="GP13" s="243"/>
      <c r="GQ13" s="243"/>
      <c r="GR13" s="243"/>
      <c r="GS13" s="243"/>
      <c r="GT13" s="243"/>
      <c r="GU13" s="243"/>
      <c r="GV13" s="243"/>
      <c r="GW13" s="243"/>
      <c r="GX13" s="243"/>
      <c r="GY13" s="243"/>
      <c r="GZ13" s="243"/>
      <c r="HA13" s="243"/>
      <c r="HB13" s="243"/>
      <c r="HC13" s="243"/>
      <c r="HD13" s="243"/>
      <c r="HE13" s="243"/>
      <c r="HF13" s="243"/>
      <c r="HG13" s="243"/>
      <c r="HH13" s="243"/>
      <c r="HI13" s="243"/>
      <c r="HJ13" s="243"/>
      <c r="HK13" s="243"/>
      <c r="HL13" s="243"/>
      <c r="HM13" s="243"/>
      <c r="HN13" s="243"/>
      <c r="HO13" s="243"/>
      <c r="HP13" s="243"/>
      <c r="HQ13" s="243"/>
      <c r="HR13" s="243"/>
      <c r="HS13" s="243"/>
      <c r="HT13" s="243"/>
      <c r="HU13" s="243"/>
      <c r="HV13" s="243"/>
      <c r="HW13" s="243"/>
      <c r="HX13" s="243"/>
      <c r="HY13" s="243"/>
      <c r="HZ13" s="243"/>
      <c r="IA13" s="243"/>
      <c r="IB13" s="243"/>
      <c r="IC13" s="243"/>
      <c r="ID13" s="243"/>
      <c r="IE13" s="243"/>
      <c r="IF13" s="243"/>
      <c r="IG13" s="243"/>
      <c r="IH13" s="243"/>
      <c r="II13" s="243"/>
      <c r="IJ13" s="243"/>
      <c r="IK13" s="243"/>
      <c r="IL13" s="243"/>
      <c r="IM13" s="243"/>
      <c r="IN13" s="243"/>
    </row>
    <row r="14" s="15" customFormat="1" ht="23" customHeight="1" spans="1:248">
      <c r="A14" s="332" t="s">
        <v>15</v>
      </c>
      <c r="B14" s="333">
        <v>519</v>
      </c>
      <c r="C14" s="333">
        <v>681</v>
      </c>
      <c r="D14" s="333">
        <v>681</v>
      </c>
      <c r="E14" s="243"/>
      <c r="H14" s="243"/>
      <c r="I14" s="243"/>
      <c r="J14" s="243"/>
      <c r="K14" s="243"/>
      <c r="L14" s="243"/>
      <c r="M14" s="243"/>
      <c r="N14" s="243"/>
      <c r="O14" s="243"/>
      <c r="P14" s="243"/>
      <c r="Q14" s="243"/>
      <c r="R14" s="243"/>
      <c r="S14" s="243"/>
      <c r="T14" s="243"/>
      <c r="U14" s="243"/>
      <c r="V14" s="243"/>
      <c r="W14" s="243"/>
      <c r="X14" s="243"/>
      <c r="Y14" s="243"/>
      <c r="Z14" s="243"/>
      <c r="AA14" s="243"/>
      <c r="AB14" s="243"/>
      <c r="AC14" s="243"/>
      <c r="AD14" s="243"/>
      <c r="AE14" s="243"/>
      <c r="AF14" s="243"/>
      <c r="AG14" s="243"/>
      <c r="AH14" s="243"/>
      <c r="AI14" s="243"/>
      <c r="AJ14" s="243"/>
      <c r="AK14" s="243"/>
      <c r="AL14" s="243"/>
      <c r="AM14" s="243"/>
      <c r="AN14" s="243"/>
      <c r="AO14" s="243"/>
      <c r="AP14" s="243"/>
      <c r="AQ14" s="243"/>
      <c r="AR14" s="243"/>
      <c r="AS14" s="243"/>
      <c r="AT14" s="243"/>
      <c r="AU14" s="243"/>
      <c r="AV14" s="243"/>
      <c r="AW14" s="243"/>
      <c r="AX14" s="243"/>
      <c r="AY14" s="243"/>
      <c r="AZ14" s="243"/>
      <c r="BA14" s="243"/>
      <c r="BB14" s="243"/>
      <c r="BC14" s="243"/>
      <c r="BD14" s="243"/>
      <c r="BE14" s="243"/>
      <c r="BF14" s="243"/>
      <c r="BG14" s="243"/>
      <c r="BH14" s="243"/>
      <c r="BI14" s="243"/>
      <c r="BJ14" s="243"/>
      <c r="BK14" s="243"/>
      <c r="BL14" s="243"/>
      <c r="BM14" s="243"/>
      <c r="BN14" s="243"/>
      <c r="BO14" s="243"/>
      <c r="BP14" s="243"/>
      <c r="BQ14" s="243"/>
      <c r="BR14" s="243"/>
      <c r="BS14" s="243"/>
      <c r="BT14" s="243"/>
      <c r="BU14" s="243"/>
      <c r="BV14" s="243"/>
      <c r="BW14" s="243"/>
      <c r="BX14" s="243"/>
      <c r="BY14" s="243"/>
      <c r="BZ14" s="243"/>
      <c r="CA14" s="243"/>
      <c r="CB14" s="243"/>
      <c r="CC14" s="243"/>
      <c r="CD14" s="243"/>
      <c r="CE14" s="243"/>
      <c r="CF14" s="243"/>
      <c r="CG14" s="243"/>
      <c r="CH14" s="243"/>
      <c r="CI14" s="243"/>
      <c r="CJ14" s="243"/>
      <c r="CK14" s="243"/>
      <c r="CL14" s="243"/>
      <c r="CM14" s="243"/>
      <c r="CN14" s="243"/>
      <c r="CO14" s="243"/>
      <c r="CP14" s="243"/>
      <c r="CQ14" s="243"/>
      <c r="CR14" s="243"/>
      <c r="CS14" s="243"/>
      <c r="CT14" s="243"/>
      <c r="CU14" s="243"/>
      <c r="CV14" s="243"/>
      <c r="CW14" s="243"/>
      <c r="CX14" s="243"/>
      <c r="CY14" s="243"/>
      <c r="CZ14" s="243"/>
      <c r="DA14" s="243"/>
      <c r="DB14" s="243"/>
      <c r="DC14" s="243"/>
      <c r="DD14" s="243"/>
      <c r="DE14" s="243"/>
      <c r="DF14" s="243"/>
      <c r="DG14" s="243"/>
      <c r="DH14" s="243"/>
      <c r="DI14" s="243"/>
      <c r="DJ14" s="243"/>
      <c r="DK14" s="243"/>
      <c r="DL14" s="243"/>
      <c r="DM14" s="243"/>
      <c r="DN14" s="243"/>
      <c r="DO14" s="243"/>
      <c r="DP14" s="243"/>
      <c r="DQ14" s="243"/>
      <c r="DR14" s="243"/>
      <c r="DS14" s="243"/>
      <c r="DT14" s="243"/>
      <c r="DU14" s="243"/>
      <c r="DV14" s="243"/>
      <c r="DW14" s="243"/>
      <c r="DX14" s="243"/>
      <c r="DY14" s="243"/>
      <c r="DZ14" s="243"/>
      <c r="EA14" s="243"/>
      <c r="EB14" s="243"/>
      <c r="EC14" s="243"/>
      <c r="ED14" s="243"/>
      <c r="EE14" s="243"/>
      <c r="EF14" s="243"/>
      <c r="EG14" s="243"/>
      <c r="EH14" s="243"/>
      <c r="EI14" s="243"/>
      <c r="EJ14" s="243"/>
      <c r="EK14" s="243"/>
      <c r="EL14" s="243"/>
      <c r="EM14" s="243"/>
      <c r="EN14" s="243"/>
      <c r="EO14" s="243"/>
      <c r="EP14" s="243"/>
      <c r="EQ14" s="243"/>
      <c r="ER14" s="243"/>
      <c r="ES14" s="243"/>
      <c r="ET14" s="243"/>
      <c r="EU14" s="243"/>
      <c r="EV14" s="243"/>
      <c r="EW14" s="243"/>
      <c r="EX14" s="243"/>
      <c r="EY14" s="243"/>
      <c r="EZ14" s="243"/>
      <c r="FA14" s="243"/>
      <c r="FB14" s="243"/>
      <c r="FC14" s="243"/>
      <c r="FD14" s="243"/>
      <c r="FE14" s="243"/>
      <c r="FF14" s="243"/>
      <c r="FG14" s="243"/>
      <c r="FH14" s="243"/>
      <c r="FI14" s="243"/>
      <c r="FJ14" s="243"/>
      <c r="FK14" s="243"/>
      <c r="FL14" s="243"/>
      <c r="FM14" s="243"/>
      <c r="FN14" s="243"/>
      <c r="FO14" s="243"/>
      <c r="FP14" s="243"/>
      <c r="FQ14" s="243"/>
      <c r="FR14" s="243"/>
      <c r="FS14" s="243"/>
      <c r="FT14" s="243"/>
      <c r="FU14" s="243"/>
      <c r="FV14" s="243"/>
      <c r="FW14" s="243"/>
      <c r="FX14" s="243"/>
      <c r="FY14" s="243"/>
      <c r="FZ14" s="243"/>
      <c r="GA14" s="243"/>
      <c r="GB14" s="243"/>
      <c r="GC14" s="243"/>
      <c r="GD14" s="243"/>
      <c r="GE14" s="243"/>
      <c r="GF14" s="243"/>
      <c r="GG14" s="243"/>
      <c r="GH14" s="243"/>
      <c r="GI14" s="243"/>
      <c r="GJ14" s="243"/>
      <c r="GK14" s="243"/>
      <c r="GL14" s="243"/>
      <c r="GM14" s="243"/>
      <c r="GN14" s="243"/>
      <c r="GO14" s="243"/>
      <c r="GP14" s="243"/>
      <c r="GQ14" s="243"/>
      <c r="GR14" s="243"/>
      <c r="GS14" s="243"/>
      <c r="GT14" s="243"/>
      <c r="GU14" s="243"/>
      <c r="GV14" s="243"/>
      <c r="GW14" s="243"/>
      <c r="GX14" s="243"/>
      <c r="GY14" s="243"/>
      <c r="GZ14" s="243"/>
      <c r="HA14" s="243"/>
      <c r="HB14" s="243"/>
      <c r="HC14" s="243"/>
      <c r="HD14" s="243"/>
      <c r="HE14" s="243"/>
      <c r="HF14" s="243"/>
      <c r="HG14" s="243"/>
      <c r="HH14" s="243"/>
      <c r="HI14" s="243"/>
      <c r="HJ14" s="243"/>
      <c r="HK14" s="243"/>
      <c r="HL14" s="243"/>
      <c r="HM14" s="243"/>
      <c r="HN14" s="243"/>
      <c r="HO14" s="243"/>
      <c r="HP14" s="243"/>
      <c r="HQ14" s="243"/>
      <c r="HR14" s="243"/>
      <c r="HS14" s="243"/>
      <c r="HT14" s="243"/>
      <c r="HU14" s="243"/>
      <c r="HV14" s="243"/>
      <c r="HW14" s="243"/>
      <c r="HX14" s="243"/>
      <c r="HY14" s="243"/>
      <c r="HZ14" s="243"/>
      <c r="IA14" s="243"/>
      <c r="IB14" s="243"/>
      <c r="IC14" s="243"/>
      <c r="ID14" s="243"/>
      <c r="IE14" s="243"/>
      <c r="IF14" s="243"/>
      <c r="IG14" s="243"/>
      <c r="IH14" s="243"/>
      <c r="II14" s="243"/>
      <c r="IJ14" s="243"/>
      <c r="IK14" s="243"/>
      <c r="IL14" s="243"/>
      <c r="IM14" s="243"/>
      <c r="IN14" s="243"/>
    </row>
    <row r="15" s="15" customFormat="1" ht="23" customHeight="1" spans="1:248">
      <c r="A15" s="332" t="s">
        <v>16</v>
      </c>
      <c r="B15" s="333">
        <v>15422</v>
      </c>
      <c r="C15" s="333">
        <v>15756</v>
      </c>
      <c r="D15" s="333">
        <v>15756</v>
      </c>
      <c r="E15" s="243"/>
      <c r="H15" s="243"/>
      <c r="I15" s="243"/>
      <c r="J15" s="243"/>
      <c r="K15" s="243"/>
      <c r="L15" s="243"/>
      <c r="M15" s="243"/>
      <c r="N15" s="243"/>
      <c r="O15" s="243"/>
      <c r="P15" s="243"/>
      <c r="Q15" s="243"/>
      <c r="R15" s="243"/>
      <c r="S15" s="243"/>
      <c r="T15" s="243"/>
      <c r="U15" s="243"/>
      <c r="V15" s="243"/>
      <c r="W15" s="243"/>
      <c r="X15" s="243"/>
      <c r="Y15" s="243"/>
      <c r="Z15" s="243"/>
      <c r="AA15" s="243"/>
      <c r="AB15" s="243"/>
      <c r="AC15" s="243"/>
      <c r="AD15" s="243"/>
      <c r="AE15" s="243"/>
      <c r="AF15" s="243"/>
      <c r="AG15" s="243"/>
      <c r="AH15" s="243"/>
      <c r="AI15" s="243"/>
      <c r="AJ15" s="243"/>
      <c r="AK15" s="243"/>
      <c r="AL15" s="243"/>
      <c r="AM15" s="243"/>
      <c r="AN15" s="243"/>
      <c r="AO15" s="243"/>
      <c r="AP15" s="243"/>
      <c r="AQ15" s="243"/>
      <c r="AR15" s="243"/>
      <c r="AS15" s="243"/>
      <c r="AT15" s="243"/>
      <c r="AU15" s="243"/>
      <c r="AV15" s="243"/>
      <c r="AW15" s="243"/>
      <c r="AX15" s="243"/>
      <c r="AY15" s="243"/>
      <c r="AZ15" s="243"/>
      <c r="BA15" s="243"/>
      <c r="BB15" s="243"/>
      <c r="BC15" s="243"/>
      <c r="BD15" s="243"/>
      <c r="BE15" s="243"/>
      <c r="BF15" s="243"/>
      <c r="BG15" s="243"/>
      <c r="BH15" s="243"/>
      <c r="BI15" s="243"/>
      <c r="BJ15" s="243"/>
      <c r="BK15" s="243"/>
      <c r="BL15" s="243"/>
      <c r="BM15" s="243"/>
      <c r="BN15" s="243"/>
      <c r="BO15" s="243"/>
      <c r="BP15" s="243"/>
      <c r="BQ15" s="243"/>
      <c r="BR15" s="243"/>
      <c r="BS15" s="243"/>
      <c r="BT15" s="243"/>
      <c r="BU15" s="243"/>
      <c r="BV15" s="243"/>
      <c r="BW15" s="243"/>
      <c r="BX15" s="243"/>
      <c r="BY15" s="243"/>
      <c r="BZ15" s="243"/>
      <c r="CA15" s="243"/>
      <c r="CB15" s="243"/>
      <c r="CC15" s="243"/>
      <c r="CD15" s="243"/>
      <c r="CE15" s="243"/>
      <c r="CF15" s="243"/>
      <c r="CG15" s="243"/>
      <c r="CH15" s="243"/>
      <c r="CI15" s="243"/>
      <c r="CJ15" s="243"/>
      <c r="CK15" s="243"/>
      <c r="CL15" s="243"/>
      <c r="CM15" s="243"/>
      <c r="CN15" s="243"/>
      <c r="CO15" s="243"/>
      <c r="CP15" s="243"/>
      <c r="CQ15" s="243"/>
      <c r="CR15" s="243"/>
      <c r="CS15" s="243"/>
      <c r="CT15" s="243"/>
      <c r="CU15" s="243"/>
      <c r="CV15" s="243"/>
      <c r="CW15" s="243"/>
      <c r="CX15" s="243"/>
      <c r="CY15" s="243"/>
      <c r="CZ15" s="243"/>
      <c r="DA15" s="243"/>
      <c r="DB15" s="243"/>
      <c r="DC15" s="243"/>
      <c r="DD15" s="243"/>
      <c r="DE15" s="243"/>
      <c r="DF15" s="243"/>
      <c r="DG15" s="243"/>
      <c r="DH15" s="243"/>
      <c r="DI15" s="243"/>
      <c r="DJ15" s="243"/>
      <c r="DK15" s="243"/>
      <c r="DL15" s="243"/>
      <c r="DM15" s="243"/>
      <c r="DN15" s="243"/>
      <c r="DO15" s="243"/>
      <c r="DP15" s="243"/>
      <c r="DQ15" s="243"/>
      <c r="DR15" s="243"/>
      <c r="DS15" s="243"/>
      <c r="DT15" s="243"/>
      <c r="DU15" s="243"/>
      <c r="DV15" s="243"/>
      <c r="DW15" s="243"/>
      <c r="DX15" s="243"/>
      <c r="DY15" s="243"/>
      <c r="DZ15" s="243"/>
      <c r="EA15" s="243"/>
      <c r="EB15" s="243"/>
      <c r="EC15" s="243"/>
      <c r="ED15" s="243"/>
      <c r="EE15" s="243"/>
      <c r="EF15" s="243"/>
      <c r="EG15" s="243"/>
      <c r="EH15" s="243"/>
      <c r="EI15" s="243"/>
      <c r="EJ15" s="243"/>
      <c r="EK15" s="243"/>
      <c r="EL15" s="243"/>
      <c r="EM15" s="243"/>
      <c r="EN15" s="243"/>
      <c r="EO15" s="243"/>
      <c r="EP15" s="243"/>
      <c r="EQ15" s="243"/>
      <c r="ER15" s="243"/>
      <c r="ES15" s="243"/>
      <c r="ET15" s="243"/>
      <c r="EU15" s="243"/>
      <c r="EV15" s="243"/>
      <c r="EW15" s="243"/>
      <c r="EX15" s="243"/>
      <c r="EY15" s="243"/>
      <c r="EZ15" s="243"/>
      <c r="FA15" s="243"/>
      <c r="FB15" s="243"/>
      <c r="FC15" s="243"/>
      <c r="FD15" s="243"/>
      <c r="FE15" s="243"/>
      <c r="FF15" s="243"/>
      <c r="FG15" s="243"/>
      <c r="FH15" s="243"/>
      <c r="FI15" s="243"/>
      <c r="FJ15" s="243"/>
      <c r="FK15" s="243"/>
      <c r="FL15" s="243"/>
      <c r="FM15" s="243"/>
      <c r="FN15" s="243"/>
      <c r="FO15" s="243"/>
      <c r="FP15" s="243"/>
      <c r="FQ15" s="243"/>
      <c r="FR15" s="243"/>
      <c r="FS15" s="243"/>
      <c r="FT15" s="243"/>
      <c r="FU15" s="243"/>
      <c r="FV15" s="243"/>
      <c r="FW15" s="243"/>
      <c r="FX15" s="243"/>
      <c r="FY15" s="243"/>
      <c r="FZ15" s="243"/>
      <c r="GA15" s="243"/>
      <c r="GB15" s="243"/>
      <c r="GC15" s="243"/>
      <c r="GD15" s="243"/>
      <c r="GE15" s="243"/>
      <c r="GF15" s="243"/>
      <c r="GG15" s="243"/>
      <c r="GH15" s="243"/>
      <c r="GI15" s="243"/>
      <c r="GJ15" s="243"/>
      <c r="GK15" s="243"/>
      <c r="GL15" s="243"/>
      <c r="GM15" s="243"/>
      <c r="GN15" s="243"/>
      <c r="GO15" s="243"/>
      <c r="GP15" s="243"/>
      <c r="GQ15" s="243"/>
      <c r="GR15" s="243"/>
      <c r="GS15" s="243"/>
      <c r="GT15" s="243"/>
      <c r="GU15" s="243"/>
      <c r="GV15" s="243"/>
      <c r="GW15" s="243"/>
      <c r="GX15" s="243"/>
      <c r="GY15" s="243"/>
      <c r="GZ15" s="243"/>
      <c r="HA15" s="243"/>
      <c r="HB15" s="243"/>
      <c r="HC15" s="243"/>
      <c r="HD15" s="243"/>
      <c r="HE15" s="243"/>
      <c r="HF15" s="243"/>
      <c r="HG15" s="243"/>
      <c r="HH15" s="243"/>
      <c r="HI15" s="243"/>
      <c r="HJ15" s="243"/>
      <c r="HK15" s="243"/>
      <c r="HL15" s="243"/>
      <c r="HM15" s="243"/>
      <c r="HN15" s="243"/>
      <c r="HO15" s="243"/>
      <c r="HP15" s="243"/>
      <c r="HQ15" s="243"/>
      <c r="HR15" s="243"/>
      <c r="HS15" s="243"/>
      <c r="HT15" s="243"/>
      <c r="HU15" s="243"/>
      <c r="HV15" s="243"/>
      <c r="HW15" s="243"/>
      <c r="HX15" s="243"/>
      <c r="HY15" s="243"/>
      <c r="HZ15" s="243"/>
      <c r="IA15" s="243"/>
      <c r="IB15" s="243"/>
      <c r="IC15" s="243"/>
      <c r="ID15" s="243"/>
      <c r="IE15" s="243"/>
      <c r="IF15" s="243"/>
      <c r="IG15" s="243"/>
      <c r="IH15" s="243"/>
      <c r="II15" s="243"/>
      <c r="IJ15" s="243"/>
      <c r="IK15" s="243"/>
      <c r="IL15" s="243"/>
      <c r="IM15" s="243"/>
      <c r="IN15" s="243"/>
    </row>
    <row r="16" s="15" customFormat="1" ht="23" customHeight="1" spans="1:248">
      <c r="A16" s="332" t="s">
        <v>17</v>
      </c>
      <c r="B16" s="333">
        <v>1180</v>
      </c>
      <c r="C16" s="333">
        <v>694</v>
      </c>
      <c r="D16" s="333">
        <v>694</v>
      </c>
      <c r="E16" s="243"/>
      <c r="H16" s="243"/>
      <c r="I16" s="243"/>
      <c r="J16" s="243"/>
      <c r="K16" s="243"/>
      <c r="L16" s="243"/>
      <c r="M16" s="243"/>
      <c r="N16" s="243"/>
      <c r="O16" s="243"/>
      <c r="P16" s="243"/>
      <c r="Q16" s="243"/>
      <c r="R16" s="243"/>
      <c r="S16" s="243"/>
      <c r="T16" s="243"/>
      <c r="U16" s="243"/>
      <c r="V16" s="243"/>
      <c r="W16" s="243"/>
      <c r="X16" s="243"/>
      <c r="Y16" s="243"/>
      <c r="Z16" s="243"/>
      <c r="AA16" s="243"/>
      <c r="AB16" s="243"/>
      <c r="AC16" s="243"/>
      <c r="AD16" s="243"/>
      <c r="AE16" s="243"/>
      <c r="AF16" s="243"/>
      <c r="AG16" s="243"/>
      <c r="AH16" s="243"/>
      <c r="AI16" s="243"/>
      <c r="AJ16" s="243"/>
      <c r="AK16" s="243"/>
      <c r="AL16" s="243"/>
      <c r="AM16" s="243"/>
      <c r="AN16" s="243"/>
      <c r="AO16" s="243"/>
      <c r="AP16" s="243"/>
      <c r="AQ16" s="243"/>
      <c r="AR16" s="243"/>
      <c r="AS16" s="243"/>
      <c r="AT16" s="243"/>
      <c r="AU16" s="243"/>
      <c r="AV16" s="243"/>
      <c r="AW16" s="243"/>
      <c r="AX16" s="243"/>
      <c r="AY16" s="243"/>
      <c r="AZ16" s="243"/>
      <c r="BA16" s="243"/>
      <c r="BB16" s="243"/>
      <c r="BC16" s="243"/>
      <c r="BD16" s="243"/>
      <c r="BE16" s="243"/>
      <c r="BF16" s="243"/>
      <c r="BG16" s="243"/>
      <c r="BH16" s="243"/>
      <c r="BI16" s="243"/>
      <c r="BJ16" s="243"/>
      <c r="BK16" s="243"/>
      <c r="BL16" s="243"/>
      <c r="BM16" s="243"/>
      <c r="BN16" s="243"/>
      <c r="BO16" s="243"/>
      <c r="BP16" s="243"/>
      <c r="BQ16" s="243"/>
      <c r="BR16" s="243"/>
      <c r="BS16" s="243"/>
      <c r="BT16" s="243"/>
      <c r="BU16" s="243"/>
      <c r="BV16" s="243"/>
      <c r="BW16" s="243"/>
      <c r="BX16" s="243"/>
      <c r="BY16" s="243"/>
      <c r="BZ16" s="243"/>
      <c r="CA16" s="243"/>
      <c r="CB16" s="243"/>
      <c r="CC16" s="243"/>
      <c r="CD16" s="243"/>
      <c r="CE16" s="243"/>
      <c r="CF16" s="243"/>
      <c r="CG16" s="243"/>
      <c r="CH16" s="243"/>
      <c r="CI16" s="243"/>
      <c r="CJ16" s="243"/>
      <c r="CK16" s="243"/>
      <c r="CL16" s="243"/>
      <c r="CM16" s="243"/>
      <c r="CN16" s="243"/>
      <c r="CO16" s="243"/>
      <c r="CP16" s="243"/>
      <c r="CQ16" s="243"/>
      <c r="CR16" s="243"/>
      <c r="CS16" s="243"/>
      <c r="CT16" s="243"/>
      <c r="CU16" s="243"/>
      <c r="CV16" s="243"/>
      <c r="CW16" s="243"/>
      <c r="CX16" s="243"/>
      <c r="CY16" s="243"/>
      <c r="CZ16" s="243"/>
      <c r="DA16" s="243"/>
      <c r="DB16" s="243"/>
      <c r="DC16" s="243"/>
      <c r="DD16" s="243"/>
      <c r="DE16" s="243"/>
      <c r="DF16" s="243"/>
      <c r="DG16" s="243"/>
      <c r="DH16" s="243"/>
      <c r="DI16" s="243"/>
      <c r="DJ16" s="243"/>
      <c r="DK16" s="243"/>
      <c r="DL16" s="243"/>
      <c r="DM16" s="243"/>
      <c r="DN16" s="243"/>
      <c r="DO16" s="243"/>
      <c r="DP16" s="243"/>
      <c r="DQ16" s="243"/>
      <c r="DR16" s="243"/>
      <c r="DS16" s="243"/>
      <c r="DT16" s="243"/>
      <c r="DU16" s="243"/>
      <c r="DV16" s="243"/>
      <c r="DW16" s="243"/>
      <c r="DX16" s="243"/>
      <c r="DY16" s="243"/>
      <c r="DZ16" s="243"/>
      <c r="EA16" s="243"/>
      <c r="EB16" s="243"/>
      <c r="EC16" s="243"/>
      <c r="ED16" s="243"/>
      <c r="EE16" s="243"/>
      <c r="EF16" s="243"/>
      <c r="EG16" s="243"/>
      <c r="EH16" s="243"/>
      <c r="EI16" s="243"/>
      <c r="EJ16" s="243"/>
      <c r="EK16" s="243"/>
      <c r="EL16" s="243"/>
      <c r="EM16" s="243"/>
      <c r="EN16" s="243"/>
      <c r="EO16" s="243"/>
      <c r="EP16" s="243"/>
      <c r="EQ16" s="243"/>
      <c r="ER16" s="243"/>
      <c r="ES16" s="243"/>
      <c r="ET16" s="243"/>
      <c r="EU16" s="243"/>
      <c r="EV16" s="243"/>
      <c r="EW16" s="243"/>
      <c r="EX16" s="243"/>
      <c r="EY16" s="243"/>
      <c r="EZ16" s="243"/>
      <c r="FA16" s="243"/>
      <c r="FB16" s="243"/>
      <c r="FC16" s="243"/>
      <c r="FD16" s="243"/>
      <c r="FE16" s="243"/>
      <c r="FF16" s="243"/>
      <c r="FG16" s="243"/>
      <c r="FH16" s="243"/>
      <c r="FI16" s="243"/>
      <c r="FJ16" s="243"/>
      <c r="FK16" s="243"/>
      <c r="FL16" s="243"/>
      <c r="FM16" s="243"/>
      <c r="FN16" s="243"/>
      <c r="FO16" s="243"/>
      <c r="FP16" s="243"/>
      <c r="FQ16" s="243"/>
      <c r="FR16" s="243"/>
      <c r="FS16" s="243"/>
      <c r="FT16" s="243"/>
      <c r="FU16" s="243"/>
      <c r="FV16" s="243"/>
      <c r="FW16" s="243"/>
      <c r="FX16" s="243"/>
      <c r="FY16" s="243"/>
      <c r="FZ16" s="243"/>
      <c r="GA16" s="243"/>
      <c r="GB16" s="243"/>
      <c r="GC16" s="243"/>
      <c r="GD16" s="243"/>
      <c r="GE16" s="243"/>
      <c r="GF16" s="243"/>
      <c r="GG16" s="243"/>
      <c r="GH16" s="243"/>
      <c r="GI16" s="243"/>
      <c r="GJ16" s="243"/>
      <c r="GK16" s="243"/>
      <c r="GL16" s="243"/>
      <c r="GM16" s="243"/>
      <c r="GN16" s="243"/>
      <c r="GO16" s="243"/>
      <c r="GP16" s="243"/>
      <c r="GQ16" s="243"/>
      <c r="GR16" s="243"/>
      <c r="GS16" s="243"/>
      <c r="GT16" s="243"/>
      <c r="GU16" s="243"/>
      <c r="GV16" s="243"/>
      <c r="GW16" s="243"/>
      <c r="GX16" s="243"/>
      <c r="GY16" s="243"/>
      <c r="GZ16" s="243"/>
      <c r="HA16" s="243"/>
      <c r="HB16" s="243"/>
      <c r="HC16" s="243"/>
      <c r="HD16" s="243"/>
      <c r="HE16" s="243"/>
      <c r="HF16" s="243"/>
      <c r="HG16" s="243"/>
      <c r="HH16" s="243"/>
      <c r="HI16" s="243"/>
      <c r="HJ16" s="243"/>
      <c r="HK16" s="243"/>
      <c r="HL16" s="243"/>
      <c r="HM16" s="243"/>
      <c r="HN16" s="243"/>
      <c r="HO16" s="243"/>
      <c r="HP16" s="243"/>
      <c r="HQ16" s="243"/>
      <c r="HR16" s="243"/>
      <c r="HS16" s="243"/>
      <c r="HT16" s="243"/>
      <c r="HU16" s="243"/>
      <c r="HV16" s="243"/>
      <c r="HW16" s="243"/>
      <c r="HX16" s="243"/>
      <c r="HY16" s="243"/>
      <c r="HZ16" s="243"/>
      <c r="IA16" s="243"/>
      <c r="IB16" s="243"/>
      <c r="IC16" s="243"/>
      <c r="ID16" s="243"/>
      <c r="IE16" s="243"/>
      <c r="IF16" s="243"/>
      <c r="IG16" s="243"/>
      <c r="IH16" s="243"/>
      <c r="II16" s="243"/>
      <c r="IJ16" s="243"/>
      <c r="IK16" s="243"/>
      <c r="IL16" s="243"/>
      <c r="IM16" s="243"/>
      <c r="IN16" s="243"/>
    </row>
    <row r="17" s="15" customFormat="1" ht="23" customHeight="1" spans="1:248">
      <c r="A17" s="332" t="s">
        <v>18</v>
      </c>
      <c r="B17" s="333">
        <v>12138</v>
      </c>
      <c r="C17" s="333">
        <v>4602</v>
      </c>
      <c r="D17" s="333">
        <v>4602</v>
      </c>
      <c r="E17" s="243"/>
      <c r="H17" s="243"/>
      <c r="I17" s="243"/>
      <c r="J17" s="243"/>
      <c r="K17" s="243"/>
      <c r="L17" s="243"/>
      <c r="M17" s="243"/>
      <c r="N17" s="243"/>
      <c r="O17" s="243"/>
      <c r="P17" s="243"/>
      <c r="Q17" s="243"/>
      <c r="R17" s="243"/>
      <c r="S17" s="243"/>
      <c r="T17" s="243"/>
      <c r="U17" s="243"/>
      <c r="V17" s="243"/>
      <c r="W17" s="243"/>
      <c r="X17" s="243"/>
      <c r="Y17" s="243"/>
      <c r="Z17" s="243"/>
      <c r="AA17" s="243"/>
      <c r="AB17" s="243"/>
      <c r="AC17" s="243"/>
      <c r="AD17" s="243"/>
      <c r="AE17" s="243"/>
      <c r="AF17" s="243"/>
      <c r="AG17" s="243"/>
      <c r="AH17" s="243"/>
      <c r="AI17" s="243"/>
      <c r="AJ17" s="243"/>
      <c r="AK17" s="243"/>
      <c r="AL17" s="243"/>
      <c r="AM17" s="243"/>
      <c r="AN17" s="243"/>
      <c r="AO17" s="243"/>
      <c r="AP17" s="243"/>
      <c r="AQ17" s="243"/>
      <c r="AR17" s="243"/>
      <c r="AS17" s="243"/>
      <c r="AT17" s="243"/>
      <c r="AU17" s="243"/>
      <c r="AV17" s="243"/>
      <c r="AW17" s="243"/>
      <c r="AX17" s="243"/>
      <c r="AY17" s="243"/>
      <c r="AZ17" s="243"/>
      <c r="BA17" s="243"/>
      <c r="BB17" s="243"/>
      <c r="BC17" s="243"/>
      <c r="BD17" s="243"/>
      <c r="BE17" s="243"/>
      <c r="BF17" s="243"/>
      <c r="BG17" s="243"/>
      <c r="BH17" s="243"/>
      <c r="BI17" s="243"/>
      <c r="BJ17" s="243"/>
      <c r="BK17" s="243"/>
      <c r="BL17" s="243"/>
      <c r="BM17" s="243"/>
      <c r="BN17" s="243"/>
      <c r="BO17" s="243"/>
      <c r="BP17" s="243"/>
      <c r="BQ17" s="243"/>
      <c r="BR17" s="243"/>
      <c r="BS17" s="243"/>
      <c r="BT17" s="243"/>
      <c r="BU17" s="243"/>
      <c r="BV17" s="243"/>
      <c r="BW17" s="243"/>
      <c r="BX17" s="243"/>
      <c r="BY17" s="243"/>
      <c r="BZ17" s="243"/>
      <c r="CA17" s="243"/>
      <c r="CB17" s="243"/>
      <c r="CC17" s="243"/>
      <c r="CD17" s="243"/>
      <c r="CE17" s="243"/>
      <c r="CF17" s="243"/>
      <c r="CG17" s="243"/>
      <c r="CH17" s="243"/>
      <c r="CI17" s="243"/>
      <c r="CJ17" s="243"/>
      <c r="CK17" s="243"/>
      <c r="CL17" s="243"/>
      <c r="CM17" s="243"/>
      <c r="CN17" s="243"/>
      <c r="CO17" s="243"/>
      <c r="CP17" s="243"/>
      <c r="CQ17" s="243"/>
      <c r="CR17" s="243"/>
      <c r="CS17" s="243"/>
      <c r="CT17" s="243"/>
      <c r="CU17" s="243"/>
      <c r="CV17" s="243"/>
      <c r="CW17" s="243"/>
      <c r="CX17" s="243"/>
      <c r="CY17" s="243"/>
      <c r="CZ17" s="243"/>
      <c r="DA17" s="243"/>
      <c r="DB17" s="243"/>
      <c r="DC17" s="243"/>
      <c r="DD17" s="243"/>
      <c r="DE17" s="243"/>
      <c r="DF17" s="243"/>
      <c r="DG17" s="243"/>
      <c r="DH17" s="243"/>
      <c r="DI17" s="243"/>
      <c r="DJ17" s="243"/>
      <c r="DK17" s="243"/>
      <c r="DL17" s="243"/>
      <c r="DM17" s="243"/>
      <c r="DN17" s="243"/>
      <c r="DO17" s="243"/>
      <c r="DP17" s="243"/>
      <c r="DQ17" s="243"/>
      <c r="DR17" s="243"/>
      <c r="DS17" s="243"/>
      <c r="DT17" s="243"/>
      <c r="DU17" s="243"/>
      <c r="DV17" s="243"/>
      <c r="DW17" s="243"/>
      <c r="DX17" s="243"/>
      <c r="DY17" s="243"/>
      <c r="DZ17" s="243"/>
      <c r="EA17" s="243"/>
      <c r="EB17" s="243"/>
      <c r="EC17" s="243"/>
      <c r="ED17" s="243"/>
      <c r="EE17" s="243"/>
      <c r="EF17" s="243"/>
      <c r="EG17" s="243"/>
      <c r="EH17" s="243"/>
      <c r="EI17" s="243"/>
      <c r="EJ17" s="243"/>
      <c r="EK17" s="243"/>
      <c r="EL17" s="243"/>
      <c r="EM17" s="243"/>
      <c r="EN17" s="243"/>
      <c r="EO17" s="243"/>
      <c r="EP17" s="243"/>
      <c r="EQ17" s="243"/>
      <c r="ER17" s="243"/>
      <c r="ES17" s="243"/>
      <c r="ET17" s="243"/>
      <c r="EU17" s="243"/>
      <c r="EV17" s="243"/>
      <c r="EW17" s="243"/>
      <c r="EX17" s="243"/>
      <c r="EY17" s="243"/>
      <c r="EZ17" s="243"/>
      <c r="FA17" s="243"/>
      <c r="FB17" s="243"/>
      <c r="FC17" s="243"/>
      <c r="FD17" s="243"/>
      <c r="FE17" s="243"/>
      <c r="FF17" s="243"/>
      <c r="FG17" s="243"/>
      <c r="FH17" s="243"/>
      <c r="FI17" s="243"/>
      <c r="FJ17" s="243"/>
      <c r="FK17" s="243"/>
      <c r="FL17" s="243"/>
      <c r="FM17" s="243"/>
      <c r="FN17" s="243"/>
      <c r="FO17" s="243"/>
      <c r="FP17" s="243"/>
      <c r="FQ17" s="243"/>
      <c r="FR17" s="243"/>
      <c r="FS17" s="243"/>
      <c r="FT17" s="243"/>
      <c r="FU17" s="243"/>
      <c r="FV17" s="243"/>
      <c r="FW17" s="243"/>
      <c r="FX17" s="243"/>
      <c r="FY17" s="243"/>
      <c r="FZ17" s="243"/>
      <c r="GA17" s="243"/>
      <c r="GB17" s="243"/>
      <c r="GC17" s="243"/>
      <c r="GD17" s="243"/>
      <c r="GE17" s="243"/>
      <c r="GF17" s="243"/>
      <c r="GG17" s="243"/>
      <c r="GH17" s="243"/>
      <c r="GI17" s="243"/>
      <c r="GJ17" s="243"/>
      <c r="GK17" s="243"/>
      <c r="GL17" s="243"/>
      <c r="GM17" s="243"/>
      <c r="GN17" s="243"/>
      <c r="GO17" s="243"/>
      <c r="GP17" s="243"/>
      <c r="GQ17" s="243"/>
      <c r="GR17" s="243"/>
      <c r="GS17" s="243"/>
      <c r="GT17" s="243"/>
      <c r="GU17" s="243"/>
      <c r="GV17" s="243"/>
      <c r="GW17" s="243"/>
      <c r="GX17" s="243"/>
      <c r="GY17" s="243"/>
      <c r="GZ17" s="243"/>
      <c r="HA17" s="243"/>
      <c r="HB17" s="243"/>
      <c r="HC17" s="243"/>
      <c r="HD17" s="243"/>
      <c r="HE17" s="243"/>
      <c r="HF17" s="243"/>
      <c r="HG17" s="243"/>
      <c r="HH17" s="243"/>
      <c r="HI17" s="243"/>
      <c r="HJ17" s="243"/>
      <c r="HK17" s="243"/>
      <c r="HL17" s="243"/>
      <c r="HM17" s="243"/>
      <c r="HN17" s="243"/>
      <c r="HO17" s="243"/>
      <c r="HP17" s="243"/>
      <c r="HQ17" s="243"/>
      <c r="HR17" s="243"/>
      <c r="HS17" s="243"/>
      <c r="HT17" s="243"/>
      <c r="HU17" s="243"/>
      <c r="HV17" s="243"/>
      <c r="HW17" s="243"/>
      <c r="HX17" s="243"/>
      <c r="HY17" s="243"/>
      <c r="HZ17" s="243"/>
      <c r="IA17" s="243"/>
      <c r="IB17" s="243"/>
      <c r="IC17" s="243"/>
      <c r="ID17" s="243"/>
      <c r="IE17" s="243"/>
      <c r="IF17" s="243"/>
      <c r="IG17" s="243"/>
      <c r="IH17" s="243"/>
      <c r="II17" s="243"/>
      <c r="IJ17" s="243"/>
      <c r="IK17" s="243"/>
      <c r="IL17" s="243"/>
      <c r="IM17" s="243"/>
      <c r="IN17" s="243"/>
    </row>
    <row r="18" s="15" customFormat="1" ht="23" customHeight="1" spans="1:248">
      <c r="A18" s="332" t="s">
        <v>19</v>
      </c>
      <c r="B18" s="333">
        <v>10155</v>
      </c>
      <c r="C18" s="333">
        <v>8123</v>
      </c>
      <c r="D18" s="333">
        <v>9623</v>
      </c>
      <c r="E18" s="243"/>
      <c r="H18" s="243"/>
      <c r="I18" s="243"/>
      <c r="J18" s="243"/>
      <c r="K18" s="243"/>
      <c r="L18" s="243"/>
      <c r="M18" s="243"/>
      <c r="N18" s="243"/>
      <c r="O18" s="243"/>
      <c r="P18" s="243"/>
      <c r="Q18" s="243"/>
      <c r="R18" s="243"/>
      <c r="S18" s="243"/>
      <c r="T18" s="243"/>
      <c r="U18" s="243"/>
      <c r="V18" s="243"/>
      <c r="W18" s="243"/>
      <c r="X18" s="243"/>
      <c r="Y18" s="243"/>
      <c r="Z18" s="243"/>
      <c r="AA18" s="243"/>
      <c r="AB18" s="243"/>
      <c r="AC18" s="243"/>
      <c r="AD18" s="243"/>
      <c r="AE18" s="243"/>
      <c r="AF18" s="243"/>
      <c r="AG18" s="243"/>
      <c r="AH18" s="243"/>
      <c r="AI18" s="243"/>
      <c r="AJ18" s="243"/>
      <c r="AK18" s="243"/>
      <c r="AL18" s="243"/>
      <c r="AM18" s="243"/>
      <c r="AN18" s="243"/>
      <c r="AO18" s="243"/>
      <c r="AP18" s="243"/>
      <c r="AQ18" s="243"/>
      <c r="AR18" s="243"/>
      <c r="AS18" s="243"/>
      <c r="AT18" s="243"/>
      <c r="AU18" s="243"/>
      <c r="AV18" s="243"/>
      <c r="AW18" s="243"/>
      <c r="AX18" s="243"/>
      <c r="AY18" s="243"/>
      <c r="AZ18" s="243"/>
      <c r="BA18" s="243"/>
      <c r="BB18" s="243"/>
      <c r="BC18" s="243"/>
      <c r="BD18" s="243"/>
      <c r="BE18" s="243"/>
      <c r="BF18" s="243"/>
      <c r="BG18" s="243"/>
      <c r="BH18" s="243"/>
      <c r="BI18" s="243"/>
      <c r="BJ18" s="243"/>
      <c r="BK18" s="243"/>
      <c r="BL18" s="243"/>
      <c r="BM18" s="243"/>
      <c r="BN18" s="243"/>
      <c r="BO18" s="243"/>
      <c r="BP18" s="243"/>
      <c r="BQ18" s="243"/>
      <c r="BR18" s="243"/>
      <c r="BS18" s="243"/>
      <c r="BT18" s="243"/>
      <c r="BU18" s="243"/>
      <c r="BV18" s="243"/>
      <c r="BW18" s="243"/>
      <c r="BX18" s="243"/>
      <c r="BY18" s="243"/>
      <c r="BZ18" s="243"/>
      <c r="CA18" s="243"/>
      <c r="CB18" s="243"/>
      <c r="CC18" s="243"/>
      <c r="CD18" s="243"/>
      <c r="CE18" s="243"/>
      <c r="CF18" s="243"/>
      <c r="CG18" s="243"/>
      <c r="CH18" s="243"/>
      <c r="CI18" s="243"/>
      <c r="CJ18" s="243"/>
      <c r="CK18" s="243"/>
      <c r="CL18" s="243"/>
      <c r="CM18" s="243"/>
      <c r="CN18" s="243"/>
      <c r="CO18" s="243"/>
      <c r="CP18" s="243"/>
      <c r="CQ18" s="243"/>
      <c r="CR18" s="243"/>
      <c r="CS18" s="243"/>
      <c r="CT18" s="243"/>
      <c r="CU18" s="243"/>
      <c r="CV18" s="243"/>
      <c r="CW18" s="243"/>
      <c r="CX18" s="243"/>
      <c r="CY18" s="243"/>
      <c r="CZ18" s="243"/>
      <c r="DA18" s="243"/>
      <c r="DB18" s="243"/>
      <c r="DC18" s="243"/>
      <c r="DD18" s="243"/>
      <c r="DE18" s="243"/>
      <c r="DF18" s="243"/>
      <c r="DG18" s="243"/>
      <c r="DH18" s="243"/>
      <c r="DI18" s="243"/>
      <c r="DJ18" s="243"/>
      <c r="DK18" s="243"/>
      <c r="DL18" s="243"/>
      <c r="DM18" s="243"/>
      <c r="DN18" s="243"/>
      <c r="DO18" s="243"/>
      <c r="DP18" s="243"/>
      <c r="DQ18" s="243"/>
      <c r="DR18" s="243"/>
      <c r="DS18" s="243"/>
      <c r="DT18" s="243"/>
      <c r="DU18" s="243"/>
      <c r="DV18" s="243"/>
      <c r="DW18" s="243"/>
      <c r="DX18" s="243"/>
      <c r="DY18" s="243"/>
      <c r="DZ18" s="243"/>
      <c r="EA18" s="243"/>
      <c r="EB18" s="243"/>
      <c r="EC18" s="243"/>
      <c r="ED18" s="243"/>
      <c r="EE18" s="243"/>
      <c r="EF18" s="243"/>
      <c r="EG18" s="243"/>
      <c r="EH18" s="243"/>
      <c r="EI18" s="243"/>
      <c r="EJ18" s="243"/>
      <c r="EK18" s="243"/>
      <c r="EL18" s="243"/>
      <c r="EM18" s="243"/>
      <c r="EN18" s="243"/>
      <c r="EO18" s="243"/>
      <c r="EP18" s="243"/>
      <c r="EQ18" s="243"/>
      <c r="ER18" s="243"/>
      <c r="ES18" s="243"/>
      <c r="ET18" s="243"/>
      <c r="EU18" s="243"/>
      <c r="EV18" s="243"/>
      <c r="EW18" s="243"/>
      <c r="EX18" s="243"/>
      <c r="EY18" s="243"/>
      <c r="EZ18" s="243"/>
      <c r="FA18" s="243"/>
      <c r="FB18" s="243"/>
      <c r="FC18" s="243"/>
      <c r="FD18" s="243"/>
      <c r="FE18" s="243"/>
      <c r="FF18" s="243"/>
      <c r="FG18" s="243"/>
      <c r="FH18" s="243"/>
      <c r="FI18" s="243"/>
      <c r="FJ18" s="243"/>
      <c r="FK18" s="243"/>
      <c r="FL18" s="243"/>
      <c r="FM18" s="243"/>
      <c r="FN18" s="243"/>
      <c r="FO18" s="243"/>
      <c r="FP18" s="243"/>
      <c r="FQ18" s="243"/>
      <c r="FR18" s="243"/>
      <c r="FS18" s="243"/>
      <c r="FT18" s="243"/>
      <c r="FU18" s="243"/>
      <c r="FV18" s="243"/>
      <c r="FW18" s="243"/>
      <c r="FX18" s="243"/>
      <c r="FY18" s="243"/>
      <c r="FZ18" s="243"/>
      <c r="GA18" s="243"/>
      <c r="GB18" s="243"/>
      <c r="GC18" s="243"/>
      <c r="GD18" s="243"/>
      <c r="GE18" s="243"/>
      <c r="GF18" s="243"/>
      <c r="GG18" s="243"/>
      <c r="GH18" s="243"/>
      <c r="GI18" s="243"/>
      <c r="GJ18" s="243"/>
      <c r="GK18" s="243"/>
      <c r="GL18" s="243"/>
      <c r="GM18" s="243"/>
      <c r="GN18" s="243"/>
      <c r="GO18" s="243"/>
      <c r="GP18" s="243"/>
      <c r="GQ18" s="243"/>
      <c r="GR18" s="243"/>
      <c r="GS18" s="243"/>
      <c r="GT18" s="243"/>
      <c r="GU18" s="243"/>
      <c r="GV18" s="243"/>
      <c r="GW18" s="243"/>
      <c r="GX18" s="243"/>
      <c r="GY18" s="243"/>
      <c r="GZ18" s="243"/>
      <c r="HA18" s="243"/>
      <c r="HB18" s="243"/>
      <c r="HC18" s="243"/>
      <c r="HD18" s="243"/>
      <c r="HE18" s="243"/>
      <c r="HF18" s="243"/>
      <c r="HG18" s="243"/>
      <c r="HH18" s="243"/>
      <c r="HI18" s="243"/>
      <c r="HJ18" s="243"/>
      <c r="HK18" s="243"/>
      <c r="HL18" s="243"/>
      <c r="HM18" s="243"/>
      <c r="HN18" s="243"/>
      <c r="HO18" s="243"/>
      <c r="HP18" s="243"/>
      <c r="HQ18" s="243"/>
      <c r="HR18" s="243"/>
      <c r="HS18" s="243"/>
      <c r="HT18" s="243"/>
      <c r="HU18" s="243"/>
      <c r="HV18" s="243"/>
      <c r="HW18" s="243"/>
      <c r="HX18" s="243"/>
      <c r="HY18" s="243"/>
      <c r="HZ18" s="243"/>
      <c r="IA18" s="243"/>
      <c r="IB18" s="243"/>
      <c r="IC18" s="243"/>
      <c r="ID18" s="243"/>
      <c r="IE18" s="243"/>
      <c r="IF18" s="243"/>
      <c r="IG18" s="243"/>
      <c r="IH18" s="243"/>
      <c r="II18" s="243"/>
      <c r="IJ18" s="243"/>
      <c r="IK18" s="243"/>
      <c r="IL18" s="243"/>
      <c r="IM18" s="243"/>
      <c r="IN18" s="243"/>
    </row>
    <row r="19" s="15" customFormat="1" ht="23" customHeight="1" spans="1:248">
      <c r="A19" s="332" t="s">
        <v>20</v>
      </c>
      <c r="B19" s="333"/>
      <c r="C19" s="333"/>
      <c r="D19" s="333"/>
      <c r="E19" s="243"/>
      <c r="H19" s="243"/>
      <c r="I19" s="243"/>
      <c r="J19" s="243"/>
      <c r="K19" s="243"/>
      <c r="L19" s="243"/>
      <c r="M19" s="243"/>
      <c r="N19" s="243"/>
      <c r="O19" s="243"/>
      <c r="P19" s="243"/>
      <c r="Q19" s="243"/>
      <c r="R19" s="243"/>
      <c r="S19" s="243"/>
      <c r="T19" s="243"/>
      <c r="U19" s="243"/>
      <c r="V19" s="243"/>
      <c r="W19" s="243"/>
      <c r="X19" s="243"/>
      <c r="Y19" s="243"/>
      <c r="Z19" s="243"/>
      <c r="AA19" s="243"/>
      <c r="AB19" s="243"/>
      <c r="AC19" s="243"/>
      <c r="AD19" s="243"/>
      <c r="AE19" s="243"/>
      <c r="AF19" s="243"/>
      <c r="AG19" s="243"/>
      <c r="AH19" s="243"/>
      <c r="AI19" s="243"/>
      <c r="AJ19" s="243"/>
      <c r="AK19" s="243"/>
      <c r="AL19" s="243"/>
      <c r="AM19" s="243"/>
      <c r="AN19" s="243"/>
      <c r="AO19" s="243"/>
      <c r="AP19" s="243"/>
      <c r="AQ19" s="243"/>
      <c r="AR19" s="243"/>
      <c r="AS19" s="243"/>
      <c r="AT19" s="243"/>
      <c r="AU19" s="243"/>
      <c r="AV19" s="243"/>
      <c r="AW19" s="243"/>
      <c r="AX19" s="243"/>
      <c r="AY19" s="243"/>
      <c r="AZ19" s="243"/>
      <c r="BA19" s="243"/>
      <c r="BB19" s="243"/>
      <c r="BC19" s="243"/>
      <c r="BD19" s="243"/>
      <c r="BE19" s="243"/>
      <c r="BF19" s="243"/>
      <c r="BG19" s="243"/>
      <c r="BH19" s="243"/>
      <c r="BI19" s="243"/>
      <c r="BJ19" s="243"/>
      <c r="BK19" s="243"/>
      <c r="BL19" s="243"/>
      <c r="BM19" s="243"/>
      <c r="BN19" s="243"/>
      <c r="BO19" s="243"/>
      <c r="BP19" s="243"/>
      <c r="BQ19" s="243"/>
      <c r="BR19" s="243"/>
      <c r="BS19" s="243"/>
      <c r="BT19" s="243"/>
      <c r="BU19" s="243"/>
      <c r="BV19" s="243"/>
      <c r="BW19" s="243"/>
      <c r="BX19" s="243"/>
      <c r="BY19" s="243"/>
      <c r="BZ19" s="243"/>
      <c r="CA19" s="243"/>
      <c r="CB19" s="243"/>
      <c r="CC19" s="243"/>
      <c r="CD19" s="243"/>
      <c r="CE19" s="243"/>
      <c r="CF19" s="243"/>
      <c r="CG19" s="243"/>
      <c r="CH19" s="243"/>
      <c r="CI19" s="243"/>
      <c r="CJ19" s="243"/>
      <c r="CK19" s="243"/>
      <c r="CL19" s="243"/>
      <c r="CM19" s="243"/>
      <c r="CN19" s="243"/>
      <c r="CO19" s="243"/>
      <c r="CP19" s="243"/>
      <c r="CQ19" s="243"/>
      <c r="CR19" s="243"/>
      <c r="CS19" s="243"/>
      <c r="CT19" s="243"/>
      <c r="CU19" s="243"/>
      <c r="CV19" s="243"/>
      <c r="CW19" s="243"/>
      <c r="CX19" s="243"/>
      <c r="CY19" s="243"/>
      <c r="CZ19" s="243"/>
      <c r="DA19" s="243"/>
      <c r="DB19" s="243"/>
      <c r="DC19" s="243"/>
      <c r="DD19" s="243"/>
      <c r="DE19" s="243"/>
      <c r="DF19" s="243"/>
      <c r="DG19" s="243"/>
      <c r="DH19" s="243"/>
      <c r="DI19" s="243"/>
      <c r="DJ19" s="243"/>
      <c r="DK19" s="243"/>
      <c r="DL19" s="243"/>
      <c r="DM19" s="243"/>
      <c r="DN19" s="243"/>
      <c r="DO19" s="243"/>
      <c r="DP19" s="243"/>
      <c r="DQ19" s="243"/>
      <c r="DR19" s="243"/>
      <c r="DS19" s="243"/>
      <c r="DT19" s="243"/>
      <c r="DU19" s="243"/>
      <c r="DV19" s="243"/>
      <c r="DW19" s="243"/>
      <c r="DX19" s="243"/>
      <c r="DY19" s="243"/>
      <c r="DZ19" s="243"/>
      <c r="EA19" s="243"/>
      <c r="EB19" s="243"/>
      <c r="EC19" s="243"/>
      <c r="ED19" s="243"/>
      <c r="EE19" s="243"/>
      <c r="EF19" s="243"/>
      <c r="EG19" s="243"/>
      <c r="EH19" s="243"/>
      <c r="EI19" s="243"/>
      <c r="EJ19" s="243"/>
      <c r="EK19" s="243"/>
      <c r="EL19" s="243"/>
      <c r="EM19" s="243"/>
      <c r="EN19" s="243"/>
      <c r="EO19" s="243"/>
      <c r="EP19" s="243"/>
      <c r="EQ19" s="243"/>
      <c r="ER19" s="243"/>
      <c r="ES19" s="243"/>
      <c r="ET19" s="243"/>
      <c r="EU19" s="243"/>
      <c r="EV19" s="243"/>
      <c r="EW19" s="243"/>
      <c r="EX19" s="243"/>
      <c r="EY19" s="243"/>
      <c r="EZ19" s="243"/>
      <c r="FA19" s="243"/>
      <c r="FB19" s="243"/>
      <c r="FC19" s="243"/>
      <c r="FD19" s="243"/>
      <c r="FE19" s="243"/>
      <c r="FF19" s="243"/>
      <c r="FG19" s="243"/>
      <c r="FH19" s="243"/>
      <c r="FI19" s="243"/>
      <c r="FJ19" s="243"/>
      <c r="FK19" s="243"/>
      <c r="FL19" s="243"/>
      <c r="FM19" s="243"/>
      <c r="FN19" s="243"/>
      <c r="FO19" s="243"/>
      <c r="FP19" s="243"/>
      <c r="FQ19" s="243"/>
      <c r="FR19" s="243"/>
      <c r="FS19" s="243"/>
      <c r="FT19" s="243"/>
      <c r="FU19" s="243"/>
      <c r="FV19" s="243"/>
      <c r="FW19" s="243"/>
      <c r="FX19" s="243"/>
      <c r="FY19" s="243"/>
      <c r="FZ19" s="243"/>
      <c r="GA19" s="243"/>
      <c r="GB19" s="243"/>
      <c r="GC19" s="243"/>
      <c r="GD19" s="243"/>
      <c r="GE19" s="243"/>
      <c r="GF19" s="243"/>
      <c r="GG19" s="243"/>
      <c r="GH19" s="243"/>
      <c r="GI19" s="243"/>
      <c r="GJ19" s="243"/>
      <c r="GK19" s="243"/>
      <c r="GL19" s="243"/>
      <c r="GM19" s="243"/>
      <c r="GN19" s="243"/>
      <c r="GO19" s="243"/>
      <c r="GP19" s="243"/>
      <c r="GQ19" s="243"/>
      <c r="GR19" s="243"/>
      <c r="GS19" s="243"/>
      <c r="GT19" s="243"/>
      <c r="GU19" s="243"/>
      <c r="GV19" s="243"/>
      <c r="GW19" s="243"/>
      <c r="GX19" s="243"/>
      <c r="GY19" s="243"/>
      <c r="GZ19" s="243"/>
      <c r="HA19" s="243"/>
      <c r="HB19" s="243"/>
      <c r="HC19" s="243"/>
      <c r="HD19" s="243"/>
      <c r="HE19" s="243"/>
      <c r="HF19" s="243"/>
      <c r="HG19" s="243"/>
      <c r="HH19" s="243"/>
      <c r="HI19" s="243"/>
      <c r="HJ19" s="243"/>
      <c r="HK19" s="243"/>
      <c r="HL19" s="243"/>
      <c r="HM19" s="243"/>
      <c r="HN19" s="243"/>
      <c r="HO19" s="243"/>
      <c r="HP19" s="243"/>
      <c r="HQ19" s="243"/>
      <c r="HR19" s="243"/>
      <c r="HS19" s="243"/>
      <c r="HT19" s="243"/>
      <c r="HU19" s="243"/>
      <c r="HV19" s="243"/>
      <c r="HW19" s="243"/>
      <c r="HX19" s="243"/>
      <c r="HY19" s="243"/>
      <c r="HZ19" s="243"/>
      <c r="IA19" s="243"/>
      <c r="IB19" s="243"/>
      <c r="IC19" s="243"/>
      <c r="ID19" s="243"/>
      <c r="IE19" s="243"/>
      <c r="IF19" s="243"/>
      <c r="IG19" s="243"/>
      <c r="IH19" s="243"/>
      <c r="II19" s="243"/>
      <c r="IJ19" s="243"/>
      <c r="IK19" s="243"/>
      <c r="IL19" s="243"/>
      <c r="IM19" s="243"/>
      <c r="IN19" s="243"/>
    </row>
    <row r="20" s="15" customFormat="1" ht="23" customHeight="1" spans="1:248">
      <c r="A20" s="332" t="s">
        <v>21</v>
      </c>
      <c r="B20" s="333">
        <v>24</v>
      </c>
      <c r="C20" s="333">
        <v>14</v>
      </c>
      <c r="D20" s="333">
        <v>14</v>
      </c>
      <c r="E20" s="243"/>
      <c r="H20" s="243"/>
      <c r="I20" s="243"/>
      <c r="J20" s="243"/>
      <c r="K20" s="243"/>
      <c r="L20" s="243"/>
      <c r="M20" s="243"/>
      <c r="N20" s="243"/>
      <c r="O20" s="243"/>
      <c r="P20" s="243"/>
      <c r="Q20" s="243"/>
      <c r="R20" s="243"/>
      <c r="S20" s="243"/>
      <c r="T20" s="243"/>
      <c r="U20" s="243"/>
      <c r="V20" s="243"/>
      <c r="W20" s="243"/>
      <c r="X20" s="243"/>
      <c r="Y20" s="243"/>
      <c r="Z20" s="243"/>
      <c r="AA20" s="243"/>
      <c r="AB20" s="243"/>
      <c r="AC20" s="243"/>
      <c r="AD20" s="243"/>
      <c r="AE20" s="243"/>
      <c r="AF20" s="243"/>
      <c r="AG20" s="243"/>
      <c r="AH20" s="243"/>
      <c r="AI20" s="243"/>
      <c r="AJ20" s="243"/>
      <c r="AK20" s="243"/>
      <c r="AL20" s="243"/>
      <c r="AM20" s="243"/>
      <c r="AN20" s="243"/>
      <c r="AO20" s="243"/>
      <c r="AP20" s="243"/>
      <c r="AQ20" s="243"/>
      <c r="AR20" s="243"/>
      <c r="AS20" s="243"/>
      <c r="AT20" s="243"/>
      <c r="AU20" s="243"/>
      <c r="AV20" s="243"/>
      <c r="AW20" s="243"/>
      <c r="AX20" s="243"/>
      <c r="AY20" s="243"/>
      <c r="AZ20" s="243"/>
      <c r="BA20" s="243"/>
      <c r="BB20" s="243"/>
      <c r="BC20" s="243"/>
      <c r="BD20" s="243"/>
      <c r="BE20" s="243"/>
      <c r="BF20" s="243"/>
      <c r="BG20" s="243"/>
      <c r="BH20" s="243"/>
      <c r="BI20" s="243"/>
      <c r="BJ20" s="243"/>
      <c r="BK20" s="243"/>
      <c r="BL20" s="243"/>
      <c r="BM20" s="243"/>
      <c r="BN20" s="243"/>
      <c r="BO20" s="243"/>
      <c r="BP20" s="243"/>
      <c r="BQ20" s="243"/>
      <c r="BR20" s="243"/>
      <c r="BS20" s="243"/>
      <c r="BT20" s="243"/>
      <c r="BU20" s="243"/>
      <c r="BV20" s="243"/>
      <c r="BW20" s="243"/>
      <c r="BX20" s="243"/>
      <c r="BY20" s="243"/>
      <c r="BZ20" s="243"/>
      <c r="CA20" s="243"/>
      <c r="CB20" s="243"/>
      <c r="CC20" s="243"/>
      <c r="CD20" s="243"/>
      <c r="CE20" s="243"/>
      <c r="CF20" s="243"/>
      <c r="CG20" s="243"/>
      <c r="CH20" s="243"/>
      <c r="CI20" s="243"/>
      <c r="CJ20" s="243"/>
      <c r="CK20" s="243"/>
      <c r="CL20" s="243"/>
      <c r="CM20" s="243"/>
      <c r="CN20" s="243"/>
      <c r="CO20" s="243"/>
      <c r="CP20" s="243"/>
      <c r="CQ20" s="243"/>
      <c r="CR20" s="243"/>
      <c r="CS20" s="243"/>
      <c r="CT20" s="243"/>
      <c r="CU20" s="243"/>
      <c r="CV20" s="243"/>
      <c r="CW20" s="243"/>
      <c r="CX20" s="243"/>
      <c r="CY20" s="243"/>
      <c r="CZ20" s="243"/>
      <c r="DA20" s="243"/>
      <c r="DB20" s="243"/>
      <c r="DC20" s="243"/>
      <c r="DD20" s="243"/>
      <c r="DE20" s="243"/>
      <c r="DF20" s="243"/>
      <c r="DG20" s="243"/>
      <c r="DH20" s="243"/>
      <c r="DI20" s="243"/>
      <c r="DJ20" s="243"/>
      <c r="DK20" s="243"/>
      <c r="DL20" s="243"/>
      <c r="DM20" s="243"/>
      <c r="DN20" s="243"/>
      <c r="DO20" s="243"/>
      <c r="DP20" s="243"/>
      <c r="DQ20" s="243"/>
      <c r="DR20" s="243"/>
      <c r="DS20" s="243"/>
      <c r="DT20" s="243"/>
      <c r="DU20" s="243"/>
      <c r="DV20" s="243"/>
      <c r="DW20" s="243"/>
      <c r="DX20" s="243"/>
      <c r="DY20" s="243"/>
      <c r="DZ20" s="243"/>
      <c r="EA20" s="243"/>
      <c r="EB20" s="243"/>
      <c r="EC20" s="243"/>
      <c r="ED20" s="243"/>
      <c r="EE20" s="243"/>
      <c r="EF20" s="243"/>
      <c r="EG20" s="243"/>
      <c r="EH20" s="243"/>
      <c r="EI20" s="243"/>
      <c r="EJ20" s="243"/>
      <c r="EK20" s="243"/>
      <c r="EL20" s="243"/>
      <c r="EM20" s="243"/>
      <c r="EN20" s="243"/>
      <c r="EO20" s="243"/>
      <c r="EP20" s="243"/>
      <c r="EQ20" s="243"/>
      <c r="ER20" s="243"/>
      <c r="ES20" s="243"/>
      <c r="ET20" s="243"/>
      <c r="EU20" s="243"/>
      <c r="EV20" s="243"/>
      <c r="EW20" s="243"/>
      <c r="EX20" s="243"/>
      <c r="EY20" s="243"/>
      <c r="EZ20" s="243"/>
      <c r="FA20" s="243"/>
      <c r="FB20" s="243"/>
      <c r="FC20" s="243"/>
      <c r="FD20" s="243"/>
      <c r="FE20" s="243"/>
      <c r="FF20" s="243"/>
      <c r="FG20" s="243"/>
      <c r="FH20" s="243"/>
      <c r="FI20" s="243"/>
      <c r="FJ20" s="243"/>
      <c r="FK20" s="243"/>
      <c r="FL20" s="243"/>
      <c r="FM20" s="243"/>
      <c r="FN20" s="243"/>
      <c r="FO20" s="243"/>
      <c r="FP20" s="243"/>
      <c r="FQ20" s="243"/>
      <c r="FR20" s="243"/>
      <c r="FS20" s="243"/>
      <c r="FT20" s="243"/>
      <c r="FU20" s="243"/>
      <c r="FV20" s="243"/>
      <c r="FW20" s="243"/>
      <c r="FX20" s="243"/>
      <c r="FY20" s="243"/>
      <c r="FZ20" s="243"/>
      <c r="GA20" s="243"/>
      <c r="GB20" s="243"/>
      <c r="GC20" s="243"/>
      <c r="GD20" s="243"/>
      <c r="GE20" s="243"/>
      <c r="GF20" s="243"/>
      <c r="GG20" s="243"/>
      <c r="GH20" s="243"/>
      <c r="GI20" s="243"/>
      <c r="GJ20" s="243"/>
      <c r="GK20" s="243"/>
      <c r="GL20" s="243"/>
      <c r="GM20" s="243"/>
      <c r="GN20" s="243"/>
      <c r="GO20" s="243"/>
      <c r="GP20" s="243"/>
      <c r="GQ20" s="243"/>
      <c r="GR20" s="243"/>
      <c r="GS20" s="243"/>
      <c r="GT20" s="243"/>
      <c r="GU20" s="243"/>
      <c r="GV20" s="243"/>
      <c r="GW20" s="243"/>
      <c r="GX20" s="243"/>
      <c r="GY20" s="243"/>
      <c r="GZ20" s="243"/>
      <c r="HA20" s="243"/>
      <c r="HB20" s="243"/>
      <c r="HC20" s="243"/>
      <c r="HD20" s="243"/>
      <c r="HE20" s="243"/>
      <c r="HF20" s="243"/>
      <c r="HG20" s="243"/>
      <c r="HH20" s="243"/>
      <c r="HI20" s="243"/>
      <c r="HJ20" s="243"/>
      <c r="HK20" s="243"/>
      <c r="HL20" s="243"/>
      <c r="HM20" s="243"/>
      <c r="HN20" s="243"/>
      <c r="HO20" s="243"/>
      <c r="HP20" s="243"/>
      <c r="HQ20" s="243"/>
      <c r="HR20" s="243"/>
      <c r="HS20" s="243"/>
      <c r="HT20" s="243"/>
      <c r="HU20" s="243"/>
      <c r="HV20" s="243"/>
      <c r="HW20" s="243"/>
      <c r="HX20" s="243"/>
      <c r="HY20" s="243"/>
      <c r="HZ20" s="243"/>
      <c r="IA20" s="243"/>
      <c r="IB20" s="243"/>
      <c r="IC20" s="243"/>
      <c r="ID20" s="243"/>
      <c r="IE20" s="243"/>
      <c r="IF20" s="243"/>
      <c r="IG20" s="243"/>
      <c r="IH20" s="243"/>
      <c r="II20" s="243"/>
      <c r="IJ20" s="243"/>
      <c r="IK20" s="243"/>
      <c r="IL20" s="243"/>
      <c r="IM20" s="243"/>
      <c r="IN20" s="243"/>
    </row>
    <row r="21" s="15" customFormat="1" ht="23" customHeight="1" spans="1:248">
      <c r="A21" s="332" t="s">
        <v>22</v>
      </c>
      <c r="B21" s="333"/>
      <c r="C21" s="333"/>
      <c r="D21" s="333"/>
      <c r="E21" s="243"/>
      <c r="H21" s="243"/>
      <c r="I21" s="243"/>
      <c r="J21" s="243"/>
      <c r="K21" s="243"/>
      <c r="L21" s="243"/>
      <c r="M21" s="243"/>
      <c r="N21" s="243"/>
      <c r="O21" s="243"/>
      <c r="P21" s="243"/>
      <c r="Q21" s="243"/>
      <c r="R21" s="243"/>
      <c r="S21" s="243"/>
      <c r="T21" s="243"/>
      <c r="U21" s="243"/>
      <c r="V21" s="243"/>
      <c r="W21" s="243"/>
      <c r="X21" s="243"/>
      <c r="Y21" s="243"/>
      <c r="Z21" s="243"/>
      <c r="AA21" s="243"/>
      <c r="AB21" s="243"/>
      <c r="AC21" s="243"/>
      <c r="AD21" s="243"/>
      <c r="AE21" s="243"/>
      <c r="AF21" s="243"/>
      <c r="AG21" s="243"/>
      <c r="AH21" s="243"/>
      <c r="AI21" s="243"/>
      <c r="AJ21" s="243"/>
      <c r="AK21" s="243"/>
      <c r="AL21" s="243"/>
      <c r="AM21" s="243"/>
      <c r="AN21" s="243"/>
      <c r="AO21" s="243"/>
      <c r="AP21" s="243"/>
      <c r="AQ21" s="243"/>
      <c r="AR21" s="243"/>
      <c r="AS21" s="243"/>
      <c r="AT21" s="243"/>
      <c r="AU21" s="243"/>
      <c r="AV21" s="243"/>
      <c r="AW21" s="243"/>
      <c r="AX21" s="243"/>
      <c r="AY21" s="243"/>
      <c r="AZ21" s="243"/>
      <c r="BA21" s="243"/>
      <c r="BB21" s="243"/>
      <c r="BC21" s="243"/>
      <c r="BD21" s="243"/>
      <c r="BE21" s="243"/>
      <c r="BF21" s="243"/>
      <c r="BG21" s="243"/>
      <c r="BH21" s="243"/>
      <c r="BI21" s="243"/>
      <c r="BJ21" s="243"/>
      <c r="BK21" s="243"/>
      <c r="BL21" s="243"/>
      <c r="BM21" s="243"/>
      <c r="BN21" s="243"/>
      <c r="BO21" s="243"/>
      <c r="BP21" s="243"/>
      <c r="BQ21" s="243"/>
      <c r="BR21" s="243"/>
      <c r="BS21" s="243"/>
      <c r="BT21" s="243"/>
      <c r="BU21" s="243"/>
      <c r="BV21" s="243"/>
      <c r="BW21" s="243"/>
      <c r="BX21" s="243"/>
      <c r="BY21" s="243"/>
      <c r="BZ21" s="243"/>
      <c r="CA21" s="243"/>
      <c r="CB21" s="243"/>
      <c r="CC21" s="243"/>
      <c r="CD21" s="243"/>
      <c r="CE21" s="243"/>
      <c r="CF21" s="243"/>
      <c r="CG21" s="243"/>
      <c r="CH21" s="243"/>
      <c r="CI21" s="243"/>
      <c r="CJ21" s="243"/>
      <c r="CK21" s="243"/>
      <c r="CL21" s="243"/>
      <c r="CM21" s="243"/>
      <c r="CN21" s="243"/>
      <c r="CO21" s="243"/>
      <c r="CP21" s="243"/>
      <c r="CQ21" s="243"/>
      <c r="CR21" s="243"/>
      <c r="CS21" s="243"/>
      <c r="CT21" s="243"/>
      <c r="CU21" s="243"/>
      <c r="CV21" s="243"/>
      <c r="CW21" s="243"/>
      <c r="CX21" s="243"/>
      <c r="CY21" s="243"/>
      <c r="CZ21" s="243"/>
      <c r="DA21" s="243"/>
      <c r="DB21" s="243"/>
      <c r="DC21" s="243"/>
      <c r="DD21" s="243"/>
      <c r="DE21" s="243"/>
      <c r="DF21" s="243"/>
      <c r="DG21" s="243"/>
      <c r="DH21" s="243"/>
      <c r="DI21" s="243"/>
      <c r="DJ21" s="243"/>
      <c r="DK21" s="243"/>
      <c r="DL21" s="243"/>
      <c r="DM21" s="243"/>
      <c r="DN21" s="243"/>
      <c r="DO21" s="243"/>
      <c r="DP21" s="243"/>
      <c r="DQ21" s="243"/>
      <c r="DR21" s="243"/>
      <c r="DS21" s="243"/>
      <c r="DT21" s="243"/>
      <c r="DU21" s="243"/>
      <c r="DV21" s="243"/>
      <c r="DW21" s="243"/>
      <c r="DX21" s="243"/>
      <c r="DY21" s="243"/>
      <c r="DZ21" s="243"/>
      <c r="EA21" s="243"/>
      <c r="EB21" s="243"/>
      <c r="EC21" s="243"/>
      <c r="ED21" s="243"/>
      <c r="EE21" s="243"/>
      <c r="EF21" s="243"/>
      <c r="EG21" s="243"/>
      <c r="EH21" s="243"/>
      <c r="EI21" s="243"/>
      <c r="EJ21" s="243"/>
      <c r="EK21" s="243"/>
      <c r="EL21" s="243"/>
      <c r="EM21" s="243"/>
      <c r="EN21" s="243"/>
      <c r="EO21" s="243"/>
      <c r="EP21" s="243"/>
      <c r="EQ21" s="243"/>
      <c r="ER21" s="243"/>
      <c r="ES21" s="243"/>
      <c r="ET21" s="243"/>
      <c r="EU21" s="243"/>
      <c r="EV21" s="243"/>
      <c r="EW21" s="243"/>
      <c r="EX21" s="243"/>
      <c r="EY21" s="243"/>
      <c r="EZ21" s="243"/>
      <c r="FA21" s="243"/>
      <c r="FB21" s="243"/>
      <c r="FC21" s="243"/>
      <c r="FD21" s="243"/>
      <c r="FE21" s="243"/>
      <c r="FF21" s="243"/>
      <c r="FG21" s="243"/>
      <c r="FH21" s="243"/>
      <c r="FI21" s="243"/>
      <c r="FJ21" s="243"/>
      <c r="FK21" s="243"/>
      <c r="FL21" s="243"/>
      <c r="FM21" s="243"/>
      <c r="FN21" s="243"/>
      <c r="FO21" s="243"/>
      <c r="FP21" s="243"/>
      <c r="FQ21" s="243"/>
      <c r="FR21" s="243"/>
      <c r="FS21" s="243"/>
      <c r="FT21" s="243"/>
      <c r="FU21" s="243"/>
      <c r="FV21" s="243"/>
      <c r="FW21" s="243"/>
      <c r="FX21" s="243"/>
      <c r="FY21" s="243"/>
      <c r="FZ21" s="243"/>
      <c r="GA21" s="243"/>
      <c r="GB21" s="243"/>
      <c r="GC21" s="243"/>
      <c r="GD21" s="243"/>
      <c r="GE21" s="243"/>
      <c r="GF21" s="243"/>
      <c r="GG21" s="243"/>
      <c r="GH21" s="243"/>
      <c r="GI21" s="243"/>
      <c r="GJ21" s="243"/>
      <c r="GK21" s="243"/>
      <c r="GL21" s="243"/>
      <c r="GM21" s="243"/>
      <c r="GN21" s="243"/>
      <c r="GO21" s="243"/>
      <c r="GP21" s="243"/>
      <c r="GQ21" s="243"/>
      <c r="GR21" s="243"/>
      <c r="GS21" s="243"/>
      <c r="GT21" s="243"/>
      <c r="GU21" s="243"/>
      <c r="GV21" s="243"/>
      <c r="GW21" s="243"/>
      <c r="GX21" s="243"/>
      <c r="GY21" s="243"/>
      <c r="GZ21" s="243"/>
      <c r="HA21" s="243"/>
      <c r="HB21" s="243"/>
      <c r="HC21" s="243"/>
      <c r="HD21" s="243"/>
      <c r="HE21" s="243"/>
      <c r="HF21" s="243"/>
      <c r="HG21" s="243"/>
      <c r="HH21" s="243"/>
      <c r="HI21" s="243"/>
      <c r="HJ21" s="243"/>
      <c r="HK21" s="243"/>
      <c r="HL21" s="243"/>
      <c r="HM21" s="243"/>
      <c r="HN21" s="243"/>
      <c r="HO21" s="243"/>
      <c r="HP21" s="243"/>
      <c r="HQ21" s="243"/>
      <c r="HR21" s="243"/>
      <c r="HS21" s="243"/>
      <c r="HT21" s="243"/>
      <c r="HU21" s="243"/>
      <c r="HV21" s="243"/>
      <c r="HW21" s="243"/>
      <c r="HX21" s="243"/>
      <c r="HY21" s="243"/>
      <c r="HZ21" s="243"/>
      <c r="IA21" s="243"/>
      <c r="IB21" s="243"/>
      <c r="IC21" s="243"/>
      <c r="ID21" s="243"/>
      <c r="IE21" s="243"/>
      <c r="IF21" s="243"/>
      <c r="IG21" s="243"/>
      <c r="IH21" s="243"/>
      <c r="II21" s="243"/>
      <c r="IJ21" s="243"/>
      <c r="IK21" s="243"/>
      <c r="IL21" s="243"/>
      <c r="IM21" s="243"/>
      <c r="IN21" s="243"/>
    </row>
    <row r="22" s="15" customFormat="1" ht="23" customHeight="1" spans="1:248">
      <c r="A22" s="332" t="s">
        <v>23</v>
      </c>
      <c r="B22" s="250">
        <f>SUM(B23:B30)</f>
        <v>19028</v>
      </c>
      <c r="C22" s="250">
        <f>SUM(C23:C30)</f>
        <v>23163</v>
      </c>
      <c r="D22" s="250">
        <f>SUM(D23:D30)</f>
        <v>24990</v>
      </c>
      <c r="E22" s="243"/>
      <c r="H22" s="243"/>
      <c r="I22" s="243"/>
      <c r="J22" s="243"/>
      <c r="K22" s="243"/>
      <c r="L22" s="243"/>
      <c r="M22" s="243"/>
      <c r="N22" s="243"/>
      <c r="O22" s="243"/>
      <c r="P22" s="243"/>
      <c r="Q22" s="243"/>
      <c r="R22" s="243"/>
      <c r="S22" s="243"/>
      <c r="T22" s="243"/>
      <c r="U22" s="243"/>
      <c r="V22" s="243"/>
      <c r="W22" s="243"/>
      <c r="X22" s="243"/>
      <c r="Y22" s="243"/>
      <c r="Z22" s="243"/>
      <c r="AA22" s="243"/>
      <c r="AB22" s="243"/>
      <c r="AC22" s="243"/>
      <c r="AD22" s="243"/>
      <c r="AE22" s="243"/>
      <c r="AF22" s="243"/>
      <c r="AG22" s="243"/>
      <c r="AH22" s="243"/>
      <c r="AI22" s="243"/>
      <c r="AJ22" s="243"/>
      <c r="AK22" s="243"/>
      <c r="AL22" s="243"/>
      <c r="AM22" s="243"/>
      <c r="AN22" s="243"/>
      <c r="AO22" s="243"/>
      <c r="AP22" s="243"/>
      <c r="AQ22" s="243"/>
      <c r="AR22" s="243"/>
      <c r="AS22" s="243"/>
      <c r="AT22" s="243"/>
      <c r="AU22" s="243"/>
      <c r="AV22" s="243"/>
      <c r="AW22" s="243"/>
      <c r="AX22" s="243"/>
      <c r="AY22" s="243"/>
      <c r="AZ22" s="243"/>
      <c r="BA22" s="243"/>
      <c r="BB22" s="243"/>
      <c r="BC22" s="243"/>
      <c r="BD22" s="243"/>
      <c r="BE22" s="243"/>
      <c r="BF22" s="243"/>
      <c r="BG22" s="243"/>
      <c r="BH22" s="243"/>
      <c r="BI22" s="243"/>
      <c r="BJ22" s="243"/>
      <c r="BK22" s="243"/>
      <c r="BL22" s="243"/>
      <c r="BM22" s="243"/>
      <c r="BN22" s="243"/>
      <c r="BO22" s="243"/>
      <c r="BP22" s="243"/>
      <c r="BQ22" s="243"/>
      <c r="BR22" s="243"/>
      <c r="BS22" s="243"/>
      <c r="BT22" s="243"/>
      <c r="BU22" s="243"/>
      <c r="BV22" s="243"/>
      <c r="BW22" s="243"/>
      <c r="BX22" s="243"/>
      <c r="BY22" s="243"/>
      <c r="BZ22" s="243"/>
      <c r="CA22" s="243"/>
      <c r="CB22" s="243"/>
      <c r="CC22" s="243"/>
      <c r="CD22" s="243"/>
      <c r="CE22" s="243"/>
      <c r="CF22" s="243"/>
      <c r="CG22" s="243"/>
      <c r="CH22" s="243"/>
      <c r="CI22" s="243"/>
      <c r="CJ22" s="243"/>
      <c r="CK22" s="243"/>
      <c r="CL22" s="243"/>
      <c r="CM22" s="243"/>
      <c r="CN22" s="243"/>
      <c r="CO22" s="243"/>
      <c r="CP22" s="243"/>
      <c r="CQ22" s="243"/>
      <c r="CR22" s="243"/>
      <c r="CS22" s="243"/>
      <c r="CT22" s="243"/>
      <c r="CU22" s="243"/>
      <c r="CV22" s="243"/>
      <c r="CW22" s="243"/>
      <c r="CX22" s="243"/>
      <c r="CY22" s="243"/>
      <c r="CZ22" s="243"/>
      <c r="DA22" s="243"/>
      <c r="DB22" s="243"/>
      <c r="DC22" s="243"/>
      <c r="DD22" s="243"/>
      <c r="DE22" s="243"/>
      <c r="DF22" s="243"/>
      <c r="DG22" s="243"/>
      <c r="DH22" s="243"/>
      <c r="DI22" s="243"/>
      <c r="DJ22" s="243"/>
      <c r="DK22" s="243"/>
      <c r="DL22" s="243"/>
      <c r="DM22" s="243"/>
      <c r="DN22" s="243"/>
      <c r="DO22" s="243"/>
      <c r="DP22" s="243"/>
      <c r="DQ22" s="243"/>
      <c r="DR22" s="243"/>
      <c r="DS22" s="243"/>
      <c r="DT22" s="243"/>
      <c r="DU22" s="243"/>
      <c r="DV22" s="243"/>
      <c r="DW22" s="243"/>
      <c r="DX22" s="243"/>
      <c r="DY22" s="243"/>
      <c r="DZ22" s="243"/>
      <c r="EA22" s="243"/>
      <c r="EB22" s="243"/>
      <c r="EC22" s="243"/>
      <c r="ED22" s="243"/>
      <c r="EE22" s="243"/>
      <c r="EF22" s="243"/>
      <c r="EG22" s="243"/>
      <c r="EH22" s="243"/>
      <c r="EI22" s="243"/>
      <c r="EJ22" s="243"/>
      <c r="EK22" s="243"/>
      <c r="EL22" s="243"/>
      <c r="EM22" s="243"/>
      <c r="EN22" s="243"/>
      <c r="EO22" s="243"/>
      <c r="EP22" s="243"/>
      <c r="EQ22" s="243"/>
      <c r="ER22" s="243"/>
      <c r="ES22" s="243"/>
      <c r="ET22" s="243"/>
      <c r="EU22" s="243"/>
      <c r="EV22" s="243"/>
      <c r="EW22" s="243"/>
      <c r="EX22" s="243"/>
      <c r="EY22" s="243"/>
      <c r="EZ22" s="243"/>
      <c r="FA22" s="243"/>
      <c r="FB22" s="243"/>
      <c r="FC22" s="243"/>
      <c r="FD22" s="243"/>
      <c r="FE22" s="243"/>
      <c r="FF22" s="243"/>
      <c r="FG22" s="243"/>
      <c r="FH22" s="243"/>
      <c r="FI22" s="243"/>
      <c r="FJ22" s="243"/>
      <c r="FK22" s="243"/>
      <c r="FL22" s="243"/>
      <c r="FM22" s="243"/>
      <c r="FN22" s="243"/>
      <c r="FO22" s="243"/>
      <c r="FP22" s="243"/>
      <c r="FQ22" s="243"/>
      <c r="FR22" s="243"/>
      <c r="FS22" s="243"/>
      <c r="FT22" s="243"/>
      <c r="FU22" s="243"/>
      <c r="FV22" s="243"/>
      <c r="FW22" s="243"/>
      <c r="FX22" s="243"/>
      <c r="FY22" s="243"/>
      <c r="FZ22" s="243"/>
      <c r="GA22" s="243"/>
      <c r="GB22" s="243"/>
      <c r="GC22" s="243"/>
      <c r="GD22" s="243"/>
      <c r="GE22" s="243"/>
      <c r="GF22" s="243"/>
      <c r="GG22" s="243"/>
      <c r="GH22" s="243"/>
      <c r="GI22" s="243"/>
      <c r="GJ22" s="243"/>
      <c r="GK22" s="243"/>
      <c r="GL22" s="243"/>
      <c r="GM22" s="243"/>
      <c r="GN22" s="243"/>
      <c r="GO22" s="243"/>
      <c r="GP22" s="243"/>
      <c r="GQ22" s="243"/>
      <c r="GR22" s="243"/>
      <c r="GS22" s="243"/>
      <c r="GT22" s="243"/>
      <c r="GU22" s="243"/>
      <c r="GV22" s="243"/>
      <c r="GW22" s="243"/>
      <c r="GX22" s="243"/>
      <c r="GY22" s="243"/>
      <c r="GZ22" s="243"/>
      <c r="HA22" s="243"/>
      <c r="HB22" s="243"/>
      <c r="HC22" s="243"/>
      <c r="HD22" s="243"/>
      <c r="HE22" s="243"/>
      <c r="HF22" s="243"/>
      <c r="HG22" s="243"/>
      <c r="HH22" s="243"/>
      <c r="HI22" s="243"/>
      <c r="HJ22" s="243"/>
      <c r="HK22" s="243"/>
      <c r="HL22" s="243"/>
      <c r="HM22" s="243"/>
      <c r="HN22" s="243"/>
      <c r="HO22" s="243"/>
      <c r="HP22" s="243"/>
      <c r="HQ22" s="243"/>
      <c r="HR22" s="243"/>
      <c r="HS22" s="243"/>
      <c r="HT22" s="243"/>
      <c r="HU22" s="243"/>
      <c r="HV22" s="243"/>
      <c r="HW22" s="243"/>
      <c r="HX22" s="243"/>
      <c r="HY22" s="243"/>
      <c r="HZ22" s="243"/>
      <c r="IA22" s="243"/>
      <c r="IB22" s="243"/>
      <c r="IC22" s="243"/>
      <c r="ID22" s="243"/>
      <c r="IE22" s="243"/>
      <c r="IF22" s="243"/>
      <c r="IG22" s="243"/>
      <c r="IH22" s="243"/>
      <c r="II22" s="243"/>
      <c r="IJ22" s="243"/>
      <c r="IK22" s="243"/>
      <c r="IL22" s="243"/>
      <c r="IM22" s="243"/>
      <c r="IN22" s="243"/>
    </row>
    <row r="23" s="15" customFormat="1" ht="23" customHeight="1" spans="1:248">
      <c r="A23" s="332" t="s">
        <v>24</v>
      </c>
      <c r="B23" s="333">
        <v>2334</v>
      </c>
      <c r="C23" s="333">
        <v>1931</v>
      </c>
      <c r="D23" s="333">
        <v>1931</v>
      </c>
      <c r="E23" s="243"/>
      <c r="H23" s="243"/>
      <c r="I23" s="243"/>
      <c r="J23" s="243"/>
      <c r="K23" s="243"/>
      <c r="L23" s="243"/>
      <c r="M23" s="243"/>
      <c r="N23" s="243"/>
      <c r="O23" s="243"/>
      <c r="P23" s="243"/>
      <c r="Q23" s="243"/>
      <c r="R23" s="243"/>
      <c r="S23" s="243"/>
      <c r="T23" s="243"/>
      <c r="U23" s="243"/>
      <c r="V23" s="243"/>
      <c r="W23" s="243"/>
      <c r="X23" s="243"/>
      <c r="Y23" s="243"/>
      <c r="Z23" s="243"/>
      <c r="AA23" s="243"/>
      <c r="AB23" s="243"/>
      <c r="AC23" s="243"/>
      <c r="AD23" s="243"/>
      <c r="AE23" s="243"/>
      <c r="AF23" s="243"/>
      <c r="AG23" s="243"/>
      <c r="AH23" s="243"/>
      <c r="AI23" s="243"/>
      <c r="AJ23" s="243"/>
      <c r="AK23" s="243"/>
      <c r="AL23" s="243"/>
      <c r="AM23" s="243"/>
      <c r="AN23" s="243"/>
      <c r="AO23" s="243"/>
      <c r="AP23" s="243"/>
      <c r="AQ23" s="243"/>
      <c r="AR23" s="243"/>
      <c r="AS23" s="243"/>
      <c r="AT23" s="243"/>
      <c r="AU23" s="243"/>
      <c r="AV23" s="243"/>
      <c r="AW23" s="243"/>
      <c r="AX23" s="243"/>
      <c r="AY23" s="243"/>
      <c r="AZ23" s="243"/>
      <c r="BA23" s="243"/>
      <c r="BB23" s="243"/>
      <c r="BC23" s="243"/>
      <c r="BD23" s="243"/>
      <c r="BE23" s="243"/>
      <c r="BF23" s="243"/>
      <c r="BG23" s="243"/>
      <c r="BH23" s="243"/>
      <c r="BI23" s="243"/>
      <c r="BJ23" s="243"/>
      <c r="BK23" s="243"/>
      <c r="BL23" s="243"/>
      <c r="BM23" s="243"/>
      <c r="BN23" s="243"/>
      <c r="BO23" s="243"/>
      <c r="BP23" s="243"/>
      <c r="BQ23" s="243"/>
      <c r="BR23" s="243"/>
      <c r="BS23" s="243"/>
      <c r="BT23" s="243"/>
      <c r="BU23" s="243"/>
      <c r="BV23" s="243"/>
      <c r="BW23" s="243"/>
      <c r="BX23" s="243"/>
      <c r="BY23" s="243"/>
      <c r="BZ23" s="243"/>
      <c r="CA23" s="243"/>
      <c r="CB23" s="243"/>
      <c r="CC23" s="243"/>
      <c r="CD23" s="243"/>
      <c r="CE23" s="243"/>
      <c r="CF23" s="243"/>
      <c r="CG23" s="243"/>
      <c r="CH23" s="243"/>
      <c r="CI23" s="243"/>
      <c r="CJ23" s="243"/>
      <c r="CK23" s="243"/>
      <c r="CL23" s="243"/>
      <c r="CM23" s="243"/>
      <c r="CN23" s="243"/>
      <c r="CO23" s="243"/>
      <c r="CP23" s="243"/>
      <c r="CQ23" s="243"/>
      <c r="CR23" s="243"/>
      <c r="CS23" s="243"/>
      <c r="CT23" s="243"/>
      <c r="CU23" s="243"/>
      <c r="CV23" s="243"/>
      <c r="CW23" s="243"/>
      <c r="CX23" s="243"/>
      <c r="CY23" s="243"/>
      <c r="CZ23" s="243"/>
      <c r="DA23" s="243"/>
      <c r="DB23" s="243"/>
      <c r="DC23" s="243"/>
      <c r="DD23" s="243"/>
      <c r="DE23" s="243"/>
      <c r="DF23" s="243"/>
      <c r="DG23" s="243"/>
      <c r="DH23" s="243"/>
      <c r="DI23" s="243"/>
      <c r="DJ23" s="243"/>
      <c r="DK23" s="243"/>
      <c r="DL23" s="243"/>
      <c r="DM23" s="243"/>
      <c r="DN23" s="243"/>
      <c r="DO23" s="243"/>
      <c r="DP23" s="243"/>
      <c r="DQ23" s="243"/>
      <c r="DR23" s="243"/>
      <c r="DS23" s="243"/>
      <c r="DT23" s="243"/>
      <c r="DU23" s="243"/>
      <c r="DV23" s="243"/>
      <c r="DW23" s="243"/>
      <c r="DX23" s="243"/>
      <c r="DY23" s="243"/>
      <c r="DZ23" s="243"/>
      <c r="EA23" s="243"/>
      <c r="EB23" s="243"/>
      <c r="EC23" s="243"/>
      <c r="ED23" s="243"/>
      <c r="EE23" s="243"/>
      <c r="EF23" s="243"/>
      <c r="EG23" s="243"/>
      <c r="EH23" s="243"/>
      <c r="EI23" s="243"/>
      <c r="EJ23" s="243"/>
      <c r="EK23" s="243"/>
      <c r="EL23" s="243"/>
      <c r="EM23" s="243"/>
      <c r="EN23" s="243"/>
      <c r="EO23" s="243"/>
      <c r="EP23" s="243"/>
      <c r="EQ23" s="243"/>
      <c r="ER23" s="243"/>
      <c r="ES23" s="243"/>
      <c r="ET23" s="243"/>
      <c r="EU23" s="243"/>
      <c r="EV23" s="243"/>
      <c r="EW23" s="243"/>
      <c r="EX23" s="243"/>
      <c r="EY23" s="243"/>
      <c r="EZ23" s="243"/>
      <c r="FA23" s="243"/>
      <c r="FB23" s="243"/>
      <c r="FC23" s="243"/>
      <c r="FD23" s="243"/>
      <c r="FE23" s="243"/>
      <c r="FF23" s="243"/>
      <c r="FG23" s="243"/>
      <c r="FH23" s="243"/>
      <c r="FI23" s="243"/>
      <c r="FJ23" s="243"/>
      <c r="FK23" s="243"/>
      <c r="FL23" s="243"/>
      <c r="FM23" s="243"/>
      <c r="FN23" s="243"/>
      <c r="FO23" s="243"/>
      <c r="FP23" s="243"/>
      <c r="FQ23" s="243"/>
      <c r="FR23" s="243"/>
      <c r="FS23" s="243"/>
      <c r="FT23" s="243"/>
      <c r="FU23" s="243"/>
      <c r="FV23" s="243"/>
      <c r="FW23" s="243"/>
      <c r="FX23" s="243"/>
      <c r="FY23" s="243"/>
      <c r="FZ23" s="243"/>
      <c r="GA23" s="243"/>
      <c r="GB23" s="243"/>
      <c r="GC23" s="243"/>
      <c r="GD23" s="243"/>
      <c r="GE23" s="243"/>
      <c r="GF23" s="243"/>
      <c r="GG23" s="243"/>
      <c r="GH23" s="243"/>
      <c r="GI23" s="243"/>
      <c r="GJ23" s="243"/>
      <c r="GK23" s="243"/>
      <c r="GL23" s="243"/>
      <c r="GM23" s="243"/>
      <c r="GN23" s="243"/>
      <c r="GO23" s="243"/>
      <c r="GP23" s="243"/>
      <c r="GQ23" s="243"/>
      <c r="GR23" s="243"/>
      <c r="GS23" s="243"/>
      <c r="GT23" s="243"/>
      <c r="GU23" s="243"/>
      <c r="GV23" s="243"/>
      <c r="GW23" s="243"/>
      <c r="GX23" s="243"/>
      <c r="GY23" s="243"/>
      <c r="GZ23" s="243"/>
      <c r="HA23" s="243"/>
      <c r="HB23" s="243"/>
      <c r="HC23" s="243"/>
      <c r="HD23" s="243"/>
      <c r="HE23" s="243"/>
      <c r="HF23" s="243"/>
      <c r="HG23" s="243"/>
      <c r="HH23" s="243"/>
      <c r="HI23" s="243"/>
      <c r="HJ23" s="243"/>
      <c r="HK23" s="243"/>
      <c r="HL23" s="243"/>
      <c r="HM23" s="243"/>
      <c r="HN23" s="243"/>
      <c r="HO23" s="243"/>
      <c r="HP23" s="243"/>
      <c r="HQ23" s="243"/>
      <c r="HR23" s="243"/>
      <c r="HS23" s="243"/>
      <c r="HT23" s="243"/>
      <c r="HU23" s="243"/>
      <c r="HV23" s="243"/>
      <c r="HW23" s="243"/>
      <c r="HX23" s="243"/>
      <c r="HY23" s="243"/>
      <c r="HZ23" s="243"/>
      <c r="IA23" s="243"/>
      <c r="IB23" s="243"/>
      <c r="IC23" s="243"/>
      <c r="ID23" s="243"/>
      <c r="IE23" s="243"/>
      <c r="IF23" s="243"/>
      <c r="IG23" s="243"/>
      <c r="IH23" s="243"/>
      <c r="II23" s="243"/>
      <c r="IJ23" s="243"/>
      <c r="IK23" s="243"/>
      <c r="IL23" s="243"/>
      <c r="IM23" s="243"/>
      <c r="IN23" s="243"/>
    </row>
    <row r="24" s="15" customFormat="1" ht="23" customHeight="1" spans="1:248">
      <c r="A24" s="332" t="s">
        <v>25</v>
      </c>
      <c r="B24" s="333">
        <v>3301</v>
      </c>
      <c r="C24" s="333">
        <v>2921</v>
      </c>
      <c r="D24" s="333">
        <v>3248</v>
      </c>
      <c r="E24" s="243"/>
      <c r="H24" s="243"/>
      <c r="I24" s="243"/>
      <c r="J24" s="243"/>
      <c r="K24" s="243"/>
      <c r="L24" s="243"/>
      <c r="M24" s="243"/>
      <c r="N24" s="243"/>
      <c r="O24" s="243"/>
      <c r="P24" s="243"/>
      <c r="Q24" s="243"/>
      <c r="R24" s="243"/>
      <c r="S24" s="243"/>
      <c r="T24" s="243"/>
      <c r="U24" s="243"/>
      <c r="V24" s="243"/>
      <c r="W24" s="243"/>
      <c r="X24" s="243"/>
      <c r="Y24" s="243"/>
      <c r="Z24" s="243"/>
      <c r="AA24" s="243"/>
      <c r="AB24" s="243"/>
      <c r="AC24" s="243"/>
      <c r="AD24" s="243"/>
      <c r="AE24" s="243"/>
      <c r="AF24" s="243"/>
      <c r="AG24" s="243"/>
      <c r="AH24" s="243"/>
      <c r="AI24" s="243"/>
      <c r="AJ24" s="243"/>
      <c r="AK24" s="243"/>
      <c r="AL24" s="243"/>
      <c r="AM24" s="243"/>
      <c r="AN24" s="243"/>
      <c r="AO24" s="243"/>
      <c r="AP24" s="243"/>
      <c r="AQ24" s="243"/>
      <c r="AR24" s="243"/>
      <c r="AS24" s="243"/>
      <c r="AT24" s="243"/>
      <c r="AU24" s="243"/>
      <c r="AV24" s="243"/>
      <c r="AW24" s="243"/>
      <c r="AX24" s="243"/>
      <c r="AY24" s="243"/>
      <c r="AZ24" s="243"/>
      <c r="BA24" s="243"/>
      <c r="BB24" s="243"/>
      <c r="BC24" s="243"/>
      <c r="BD24" s="243"/>
      <c r="BE24" s="243"/>
      <c r="BF24" s="243"/>
      <c r="BG24" s="243"/>
      <c r="BH24" s="243"/>
      <c r="BI24" s="243"/>
      <c r="BJ24" s="243"/>
      <c r="BK24" s="243"/>
      <c r="BL24" s="243"/>
      <c r="BM24" s="243"/>
      <c r="BN24" s="243"/>
      <c r="BO24" s="243"/>
      <c r="BP24" s="243"/>
      <c r="BQ24" s="243"/>
      <c r="BR24" s="243"/>
      <c r="BS24" s="243"/>
      <c r="BT24" s="243"/>
      <c r="BU24" s="243"/>
      <c r="BV24" s="243"/>
      <c r="BW24" s="243"/>
      <c r="BX24" s="243"/>
      <c r="BY24" s="243"/>
      <c r="BZ24" s="243"/>
      <c r="CA24" s="243"/>
      <c r="CB24" s="243"/>
      <c r="CC24" s="243"/>
      <c r="CD24" s="243"/>
      <c r="CE24" s="243"/>
      <c r="CF24" s="243"/>
      <c r="CG24" s="243"/>
      <c r="CH24" s="243"/>
      <c r="CI24" s="243"/>
      <c r="CJ24" s="243"/>
      <c r="CK24" s="243"/>
      <c r="CL24" s="243"/>
      <c r="CM24" s="243"/>
      <c r="CN24" s="243"/>
      <c r="CO24" s="243"/>
      <c r="CP24" s="243"/>
      <c r="CQ24" s="243"/>
      <c r="CR24" s="243"/>
      <c r="CS24" s="243"/>
      <c r="CT24" s="243"/>
      <c r="CU24" s="243"/>
      <c r="CV24" s="243"/>
      <c r="CW24" s="243"/>
      <c r="CX24" s="243"/>
      <c r="CY24" s="243"/>
      <c r="CZ24" s="243"/>
      <c r="DA24" s="243"/>
      <c r="DB24" s="243"/>
      <c r="DC24" s="243"/>
      <c r="DD24" s="243"/>
      <c r="DE24" s="243"/>
      <c r="DF24" s="243"/>
      <c r="DG24" s="243"/>
      <c r="DH24" s="243"/>
      <c r="DI24" s="243"/>
      <c r="DJ24" s="243"/>
      <c r="DK24" s="243"/>
      <c r="DL24" s="243"/>
      <c r="DM24" s="243"/>
      <c r="DN24" s="243"/>
      <c r="DO24" s="243"/>
      <c r="DP24" s="243"/>
      <c r="DQ24" s="243"/>
      <c r="DR24" s="243"/>
      <c r="DS24" s="243"/>
      <c r="DT24" s="243"/>
      <c r="DU24" s="243"/>
      <c r="DV24" s="243"/>
      <c r="DW24" s="243"/>
      <c r="DX24" s="243"/>
      <c r="DY24" s="243"/>
      <c r="DZ24" s="243"/>
      <c r="EA24" s="243"/>
      <c r="EB24" s="243"/>
      <c r="EC24" s="243"/>
      <c r="ED24" s="243"/>
      <c r="EE24" s="243"/>
      <c r="EF24" s="243"/>
      <c r="EG24" s="243"/>
      <c r="EH24" s="243"/>
      <c r="EI24" s="243"/>
      <c r="EJ24" s="243"/>
      <c r="EK24" s="243"/>
      <c r="EL24" s="243"/>
      <c r="EM24" s="243"/>
      <c r="EN24" s="243"/>
      <c r="EO24" s="243"/>
      <c r="EP24" s="243"/>
      <c r="EQ24" s="243"/>
      <c r="ER24" s="243"/>
      <c r="ES24" s="243"/>
      <c r="ET24" s="243"/>
      <c r="EU24" s="243"/>
      <c r="EV24" s="243"/>
      <c r="EW24" s="243"/>
      <c r="EX24" s="243"/>
      <c r="EY24" s="243"/>
      <c r="EZ24" s="243"/>
      <c r="FA24" s="243"/>
      <c r="FB24" s="243"/>
      <c r="FC24" s="243"/>
      <c r="FD24" s="243"/>
      <c r="FE24" s="243"/>
      <c r="FF24" s="243"/>
      <c r="FG24" s="243"/>
      <c r="FH24" s="243"/>
      <c r="FI24" s="243"/>
      <c r="FJ24" s="243"/>
      <c r="FK24" s="243"/>
      <c r="FL24" s="243"/>
      <c r="FM24" s="243"/>
      <c r="FN24" s="243"/>
      <c r="FO24" s="243"/>
      <c r="FP24" s="243"/>
      <c r="FQ24" s="243"/>
      <c r="FR24" s="243"/>
      <c r="FS24" s="243"/>
      <c r="FT24" s="243"/>
      <c r="FU24" s="243"/>
      <c r="FV24" s="243"/>
      <c r="FW24" s="243"/>
      <c r="FX24" s="243"/>
      <c r="FY24" s="243"/>
      <c r="FZ24" s="243"/>
      <c r="GA24" s="243"/>
      <c r="GB24" s="243"/>
      <c r="GC24" s="243"/>
      <c r="GD24" s="243"/>
      <c r="GE24" s="243"/>
      <c r="GF24" s="243"/>
      <c r="GG24" s="243"/>
      <c r="GH24" s="243"/>
      <c r="GI24" s="243"/>
      <c r="GJ24" s="243"/>
      <c r="GK24" s="243"/>
      <c r="GL24" s="243"/>
      <c r="GM24" s="243"/>
      <c r="GN24" s="243"/>
      <c r="GO24" s="243"/>
      <c r="GP24" s="243"/>
      <c r="GQ24" s="243"/>
      <c r="GR24" s="243"/>
      <c r="GS24" s="243"/>
      <c r="GT24" s="243"/>
      <c r="GU24" s="243"/>
      <c r="GV24" s="243"/>
      <c r="GW24" s="243"/>
      <c r="GX24" s="243"/>
      <c r="GY24" s="243"/>
      <c r="GZ24" s="243"/>
      <c r="HA24" s="243"/>
      <c r="HB24" s="243"/>
      <c r="HC24" s="243"/>
      <c r="HD24" s="243"/>
      <c r="HE24" s="243"/>
      <c r="HF24" s="243"/>
      <c r="HG24" s="243"/>
      <c r="HH24" s="243"/>
      <c r="HI24" s="243"/>
      <c r="HJ24" s="243"/>
      <c r="HK24" s="243"/>
      <c r="HL24" s="243"/>
      <c r="HM24" s="243"/>
      <c r="HN24" s="243"/>
      <c r="HO24" s="243"/>
      <c r="HP24" s="243"/>
      <c r="HQ24" s="243"/>
      <c r="HR24" s="243"/>
      <c r="HS24" s="243"/>
      <c r="HT24" s="243"/>
      <c r="HU24" s="243"/>
      <c r="HV24" s="243"/>
      <c r="HW24" s="243"/>
      <c r="HX24" s="243"/>
      <c r="HY24" s="243"/>
      <c r="HZ24" s="243"/>
      <c r="IA24" s="243"/>
      <c r="IB24" s="243"/>
      <c r="IC24" s="243"/>
      <c r="ID24" s="243"/>
      <c r="IE24" s="243"/>
      <c r="IF24" s="243"/>
      <c r="IG24" s="243"/>
      <c r="IH24" s="243"/>
      <c r="II24" s="243"/>
      <c r="IJ24" s="243"/>
      <c r="IK24" s="243"/>
      <c r="IL24" s="243"/>
      <c r="IM24" s="243"/>
      <c r="IN24" s="243"/>
    </row>
    <row r="25" s="15" customFormat="1" ht="23" customHeight="1" spans="1:248">
      <c r="A25" s="332" t="s">
        <v>26</v>
      </c>
      <c r="B25" s="333">
        <v>2724</v>
      </c>
      <c r="C25" s="333">
        <v>3656</v>
      </c>
      <c r="D25" s="333">
        <v>3656</v>
      </c>
      <c r="E25" s="243"/>
      <c r="H25" s="243"/>
      <c r="I25" s="243"/>
      <c r="J25" s="243"/>
      <c r="K25" s="243"/>
      <c r="L25" s="243"/>
      <c r="M25" s="243"/>
      <c r="N25" s="243"/>
      <c r="O25" s="243"/>
      <c r="P25" s="243"/>
      <c r="Q25" s="243"/>
      <c r="R25" s="243"/>
      <c r="S25" s="243"/>
      <c r="T25" s="243"/>
      <c r="U25" s="243"/>
      <c r="V25" s="243"/>
      <c r="W25" s="243"/>
      <c r="X25" s="243"/>
      <c r="Y25" s="243"/>
      <c r="Z25" s="243"/>
      <c r="AA25" s="243"/>
      <c r="AB25" s="243"/>
      <c r="AC25" s="243"/>
      <c r="AD25" s="243"/>
      <c r="AE25" s="243"/>
      <c r="AF25" s="243"/>
      <c r="AG25" s="243"/>
      <c r="AH25" s="243"/>
      <c r="AI25" s="243"/>
      <c r="AJ25" s="243"/>
      <c r="AK25" s="243"/>
      <c r="AL25" s="243"/>
      <c r="AM25" s="243"/>
      <c r="AN25" s="243"/>
      <c r="AO25" s="243"/>
      <c r="AP25" s="243"/>
      <c r="AQ25" s="243"/>
      <c r="AR25" s="243"/>
      <c r="AS25" s="243"/>
      <c r="AT25" s="243"/>
      <c r="AU25" s="243"/>
      <c r="AV25" s="243"/>
      <c r="AW25" s="243"/>
      <c r="AX25" s="243"/>
      <c r="AY25" s="243"/>
      <c r="AZ25" s="243"/>
      <c r="BA25" s="243"/>
      <c r="BB25" s="243"/>
      <c r="BC25" s="243"/>
      <c r="BD25" s="243"/>
      <c r="BE25" s="243"/>
      <c r="BF25" s="243"/>
      <c r="BG25" s="243"/>
      <c r="BH25" s="243"/>
      <c r="BI25" s="243"/>
      <c r="BJ25" s="243"/>
      <c r="BK25" s="243"/>
      <c r="BL25" s="243"/>
      <c r="BM25" s="243"/>
      <c r="BN25" s="243"/>
      <c r="BO25" s="243"/>
      <c r="BP25" s="243"/>
      <c r="BQ25" s="243"/>
      <c r="BR25" s="243"/>
      <c r="BS25" s="243"/>
      <c r="BT25" s="243"/>
      <c r="BU25" s="243"/>
      <c r="BV25" s="243"/>
      <c r="BW25" s="243"/>
      <c r="BX25" s="243"/>
      <c r="BY25" s="243"/>
      <c r="BZ25" s="243"/>
      <c r="CA25" s="243"/>
      <c r="CB25" s="243"/>
      <c r="CC25" s="243"/>
      <c r="CD25" s="243"/>
      <c r="CE25" s="243"/>
      <c r="CF25" s="243"/>
      <c r="CG25" s="243"/>
      <c r="CH25" s="243"/>
      <c r="CI25" s="243"/>
      <c r="CJ25" s="243"/>
      <c r="CK25" s="243"/>
      <c r="CL25" s="243"/>
      <c r="CM25" s="243"/>
      <c r="CN25" s="243"/>
      <c r="CO25" s="243"/>
      <c r="CP25" s="243"/>
      <c r="CQ25" s="243"/>
      <c r="CR25" s="243"/>
      <c r="CS25" s="243"/>
      <c r="CT25" s="243"/>
      <c r="CU25" s="243"/>
      <c r="CV25" s="243"/>
      <c r="CW25" s="243"/>
      <c r="CX25" s="243"/>
      <c r="CY25" s="243"/>
      <c r="CZ25" s="243"/>
      <c r="DA25" s="243"/>
      <c r="DB25" s="243"/>
      <c r="DC25" s="243"/>
      <c r="DD25" s="243"/>
      <c r="DE25" s="243"/>
      <c r="DF25" s="243"/>
      <c r="DG25" s="243"/>
      <c r="DH25" s="243"/>
      <c r="DI25" s="243"/>
      <c r="DJ25" s="243"/>
      <c r="DK25" s="243"/>
      <c r="DL25" s="243"/>
      <c r="DM25" s="243"/>
      <c r="DN25" s="243"/>
      <c r="DO25" s="243"/>
      <c r="DP25" s="243"/>
      <c r="DQ25" s="243"/>
      <c r="DR25" s="243"/>
      <c r="DS25" s="243"/>
      <c r="DT25" s="243"/>
      <c r="DU25" s="243"/>
      <c r="DV25" s="243"/>
      <c r="DW25" s="243"/>
      <c r="DX25" s="243"/>
      <c r="DY25" s="243"/>
      <c r="DZ25" s="243"/>
      <c r="EA25" s="243"/>
      <c r="EB25" s="243"/>
      <c r="EC25" s="243"/>
      <c r="ED25" s="243"/>
      <c r="EE25" s="243"/>
      <c r="EF25" s="243"/>
      <c r="EG25" s="243"/>
      <c r="EH25" s="243"/>
      <c r="EI25" s="243"/>
      <c r="EJ25" s="243"/>
      <c r="EK25" s="243"/>
      <c r="EL25" s="243"/>
      <c r="EM25" s="243"/>
      <c r="EN25" s="243"/>
      <c r="EO25" s="243"/>
      <c r="EP25" s="243"/>
      <c r="EQ25" s="243"/>
      <c r="ER25" s="243"/>
      <c r="ES25" s="243"/>
      <c r="ET25" s="243"/>
      <c r="EU25" s="243"/>
      <c r="EV25" s="243"/>
      <c r="EW25" s="243"/>
      <c r="EX25" s="243"/>
      <c r="EY25" s="243"/>
      <c r="EZ25" s="243"/>
      <c r="FA25" s="243"/>
      <c r="FB25" s="243"/>
      <c r="FC25" s="243"/>
      <c r="FD25" s="243"/>
      <c r="FE25" s="243"/>
      <c r="FF25" s="243"/>
      <c r="FG25" s="243"/>
      <c r="FH25" s="243"/>
      <c r="FI25" s="243"/>
      <c r="FJ25" s="243"/>
      <c r="FK25" s="243"/>
      <c r="FL25" s="243"/>
      <c r="FM25" s="243"/>
      <c r="FN25" s="243"/>
      <c r="FO25" s="243"/>
      <c r="FP25" s="243"/>
      <c r="FQ25" s="243"/>
      <c r="FR25" s="243"/>
      <c r="FS25" s="243"/>
      <c r="FT25" s="243"/>
      <c r="FU25" s="243"/>
      <c r="FV25" s="243"/>
      <c r="FW25" s="243"/>
      <c r="FX25" s="243"/>
      <c r="FY25" s="243"/>
      <c r="FZ25" s="243"/>
      <c r="GA25" s="243"/>
      <c r="GB25" s="243"/>
      <c r="GC25" s="243"/>
      <c r="GD25" s="243"/>
      <c r="GE25" s="243"/>
      <c r="GF25" s="243"/>
      <c r="GG25" s="243"/>
      <c r="GH25" s="243"/>
      <c r="GI25" s="243"/>
      <c r="GJ25" s="243"/>
      <c r="GK25" s="243"/>
      <c r="GL25" s="243"/>
      <c r="GM25" s="243"/>
      <c r="GN25" s="243"/>
      <c r="GO25" s="243"/>
      <c r="GP25" s="243"/>
      <c r="GQ25" s="243"/>
      <c r="GR25" s="243"/>
      <c r="GS25" s="243"/>
      <c r="GT25" s="243"/>
      <c r="GU25" s="243"/>
      <c r="GV25" s="243"/>
      <c r="GW25" s="243"/>
      <c r="GX25" s="243"/>
      <c r="GY25" s="243"/>
      <c r="GZ25" s="243"/>
      <c r="HA25" s="243"/>
      <c r="HB25" s="243"/>
      <c r="HC25" s="243"/>
      <c r="HD25" s="243"/>
      <c r="HE25" s="243"/>
      <c r="HF25" s="243"/>
      <c r="HG25" s="243"/>
      <c r="HH25" s="243"/>
      <c r="HI25" s="243"/>
      <c r="HJ25" s="243"/>
      <c r="HK25" s="243"/>
      <c r="HL25" s="243"/>
      <c r="HM25" s="243"/>
      <c r="HN25" s="243"/>
      <c r="HO25" s="243"/>
      <c r="HP25" s="243"/>
      <c r="HQ25" s="243"/>
      <c r="HR25" s="243"/>
      <c r="HS25" s="243"/>
      <c r="HT25" s="243"/>
      <c r="HU25" s="243"/>
      <c r="HV25" s="243"/>
      <c r="HW25" s="243"/>
      <c r="HX25" s="243"/>
      <c r="HY25" s="243"/>
      <c r="HZ25" s="243"/>
      <c r="IA25" s="243"/>
      <c r="IB25" s="243"/>
      <c r="IC25" s="243"/>
      <c r="ID25" s="243"/>
      <c r="IE25" s="243"/>
      <c r="IF25" s="243"/>
      <c r="IG25" s="243"/>
      <c r="IH25" s="243"/>
      <c r="II25" s="243"/>
      <c r="IJ25" s="243"/>
      <c r="IK25" s="243"/>
      <c r="IL25" s="243"/>
      <c r="IM25" s="243"/>
      <c r="IN25" s="243"/>
    </row>
    <row r="26" s="15" customFormat="1" ht="23" customHeight="1" spans="1:248">
      <c r="A26" s="332" t="s">
        <v>27</v>
      </c>
      <c r="B26" s="333">
        <v>10572</v>
      </c>
      <c r="C26" s="333">
        <v>62</v>
      </c>
      <c r="D26" s="333">
        <v>62</v>
      </c>
      <c r="E26" s="243"/>
      <c r="H26" s="243"/>
      <c r="I26" s="243"/>
      <c r="J26" s="243"/>
      <c r="K26" s="243"/>
      <c r="L26" s="243"/>
      <c r="M26" s="243"/>
      <c r="N26" s="243"/>
      <c r="O26" s="243"/>
      <c r="P26" s="243"/>
      <c r="Q26" s="243"/>
      <c r="R26" s="243"/>
      <c r="S26" s="243"/>
      <c r="T26" s="243"/>
      <c r="U26" s="243"/>
      <c r="V26" s="243"/>
      <c r="W26" s="243"/>
      <c r="X26" s="243"/>
      <c r="Y26" s="243"/>
      <c r="Z26" s="243"/>
      <c r="AA26" s="243"/>
      <c r="AB26" s="243"/>
      <c r="AC26" s="243"/>
      <c r="AD26" s="243"/>
      <c r="AE26" s="243"/>
      <c r="AF26" s="243"/>
      <c r="AG26" s="243"/>
      <c r="AH26" s="243"/>
      <c r="AI26" s="243"/>
      <c r="AJ26" s="243"/>
      <c r="AK26" s="243"/>
      <c r="AL26" s="243"/>
      <c r="AM26" s="243"/>
      <c r="AN26" s="243"/>
      <c r="AO26" s="243"/>
      <c r="AP26" s="243"/>
      <c r="AQ26" s="243"/>
      <c r="AR26" s="243"/>
      <c r="AS26" s="243"/>
      <c r="AT26" s="243"/>
      <c r="AU26" s="243"/>
      <c r="AV26" s="243"/>
      <c r="AW26" s="243"/>
      <c r="AX26" s="243"/>
      <c r="AY26" s="243"/>
      <c r="AZ26" s="243"/>
      <c r="BA26" s="243"/>
      <c r="BB26" s="243"/>
      <c r="BC26" s="243"/>
      <c r="BD26" s="243"/>
      <c r="BE26" s="243"/>
      <c r="BF26" s="243"/>
      <c r="BG26" s="243"/>
      <c r="BH26" s="243"/>
      <c r="BI26" s="243"/>
      <c r="BJ26" s="243"/>
      <c r="BK26" s="243"/>
      <c r="BL26" s="243"/>
      <c r="BM26" s="243"/>
      <c r="BN26" s="243"/>
      <c r="BO26" s="243"/>
      <c r="BP26" s="243"/>
      <c r="BQ26" s="243"/>
      <c r="BR26" s="243"/>
      <c r="BS26" s="243"/>
      <c r="BT26" s="243"/>
      <c r="BU26" s="243"/>
      <c r="BV26" s="243"/>
      <c r="BW26" s="243"/>
      <c r="BX26" s="243"/>
      <c r="BY26" s="243"/>
      <c r="BZ26" s="243"/>
      <c r="CA26" s="243"/>
      <c r="CB26" s="243"/>
      <c r="CC26" s="243"/>
      <c r="CD26" s="243"/>
      <c r="CE26" s="243"/>
      <c r="CF26" s="243"/>
      <c r="CG26" s="243"/>
      <c r="CH26" s="243"/>
      <c r="CI26" s="243"/>
      <c r="CJ26" s="243"/>
      <c r="CK26" s="243"/>
      <c r="CL26" s="243"/>
      <c r="CM26" s="243"/>
      <c r="CN26" s="243"/>
      <c r="CO26" s="243"/>
      <c r="CP26" s="243"/>
      <c r="CQ26" s="243"/>
      <c r="CR26" s="243"/>
      <c r="CS26" s="243"/>
      <c r="CT26" s="243"/>
      <c r="CU26" s="243"/>
      <c r="CV26" s="243"/>
      <c r="CW26" s="243"/>
      <c r="CX26" s="243"/>
      <c r="CY26" s="243"/>
      <c r="CZ26" s="243"/>
      <c r="DA26" s="243"/>
      <c r="DB26" s="243"/>
      <c r="DC26" s="243"/>
      <c r="DD26" s="243"/>
      <c r="DE26" s="243"/>
      <c r="DF26" s="243"/>
      <c r="DG26" s="243"/>
      <c r="DH26" s="243"/>
      <c r="DI26" s="243"/>
      <c r="DJ26" s="243"/>
      <c r="DK26" s="243"/>
      <c r="DL26" s="243"/>
      <c r="DM26" s="243"/>
      <c r="DN26" s="243"/>
      <c r="DO26" s="243"/>
      <c r="DP26" s="243"/>
      <c r="DQ26" s="243"/>
      <c r="DR26" s="243"/>
      <c r="DS26" s="243"/>
      <c r="DT26" s="243"/>
      <c r="DU26" s="243"/>
      <c r="DV26" s="243"/>
      <c r="DW26" s="243"/>
      <c r="DX26" s="243"/>
      <c r="DY26" s="243"/>
      <c r="DZ26" s="243"/>
      <c r="EA26" s="243"/>
      <c r="EB26" s="243"/>
      <c r="EC26" s="243"/>
      <c r="ED26" s="243"/>
      <c r="EE26" s="243"/>
      <c r="EF26" s="243"/>
      <c r="EG26" s="243"/>
      <c r="EH26" s="243"/>
      <c r="EI26" s="243"/>
      <c r="EJ26" s="243"/>
      <c r="EK26" s="243"/>
      <c r="EL26" s="243"/>
      <c r="EM26" s="243"/>
      <c r="EN26" s="243"/>
      <c r="EO26" s="243"/>
      <c r="EP26" s="243"/>
      <c r="EQ26" s="243"/>
      <c r="ER26" s="243"/>
      <c r="ES26" s="243"/>
      <c r="ET26" s="243"/>
      <c r="EU26" s="243"/>
      <c r="EV26" s="243"/>
      <c r="EW26" s="243"/>
      <c r="EX26" s="243"/>
      <c r="EY26" s="243"/>
      <c r="EZ26" s="243"/>
      <c r="FA26" s="243"/>
      <c r="FB26" s="243"/>
      <c r="FC26" s="243"/>
      <c r="FD26" s="243"/>
      <c r="FE26" s="243"/>
      <c r="FF26" s="243"/>
      <c r="FG26" s="243"/>
      <c r="FH26" s="243"/>
      <c r="FI26" s="243"/>
      <c r="FJ26" s="243"/>
      <c r="FK26" s="243"/>
      <c r="FL26" s="243"/>
      <c r="FM26" s="243"/>
      <c r="FN26" s="243"/>
      <c r="FO26" s="243"/>
      <c r="FP26" s="243"/>
      <c r="FQ26" s="243"/>
      <c r="FR26" s="243"/>
      <c r="FS26" s="243"/>
      <c r="FT26" s="243"/>
      <c r="FU26" s="243"/>
      <c r="FV26" s="243"/>
      <c r="FW26" s="243"/>
      <c r="FX26" s="243"/>
      <c r="FY26" s="243"/>
      <c r="FZ26" s="243"/>
      <c r="GA26" s="243"/>
      <c r="GB26" s="243"/>
      <c r="GC26" s="243"/>
      <c r="GD26" s="243"/>
      <c r="GE26" s="243"/>
      <c r="GF26" s="243"/>
      <c r="GG26" s="243"/>
      <c r="GH26" s="243"/>
      <c r="GI26" s="243"/>
      <c r="GJ26" s="243"/>
      <c r="GK26" s="243"/>
      <c r="GL26" s="243"/>
      <c r="GM26" s="243"/>
      <c r="GN26" s="243"/>
      <c r="GO26" s="243"/>
      <c r="GP26" s="243"/>
      <c r="GQ26" s="243"/>
      <c r="GR26" s="243"/>
      <c r="GS26" s="243"/>
      <c r="GT26" s="243"/>
      <c r="GU26" s="243"/>
      <c r="GV26" s="243"/>
      <c r="GW26" s="243"/>
      <c r="GX26" s="243"/>
      <c r="GY26" s="243"/>
      <c r="GZ26" s="243"/>
      <c r="HA26" s="243"/>
      <c r="HB26" s="243"/>
      <c r="HC26" s="243"/>
      <c r="HD26" s="243"/>
      <c r="HE26" s="243"/>
      <c r="HF26" s="243"/>
      <c r="HG26" s="243"/>
      <c r="HH26" s="243"/>
      <c r="HI26" s="243"/>
      <c r="HJ26" s="243"/>
      <c r="HK26" s="243"/>
      <c r="HL26" s="243"/>
      <c r="HM26" s="243"/>
      <c r="HN26" s="243"/>
      <c r="HO26" s="243"/>
      <c r="HP26" s="243"/>
      <c r="HQ26" s="243"/>
      <c r="HR26" s="243"/>
      <c r="HS26" s="243"/>
      <c r="HT26" s="243"/>
      <c r="HU26" s="243"/>
      <c r="HV26" s="243"/>
      <c r="HW26" s="243"/>
      <c r="HX26" s="243"/>
      <c r="HY26" s="243"/>
      <c r="HZ26" s="243"/>
      <c r="IA26" s="243"/>
      <c r="IB26" s="243"/>
      <c r="IC26" s="243"/>
      <c r="ID26" s="243"/>
      <c r="IE26" s="243"/>
      <c r="IF26" s="243"/>
      <c r="IG26" s="243"/>
      <c r="IH26" s="243"/>
      <c r="II26" s="243"/>
      <c r="IJ26" s="243"/>
      <c r="IK26" s="243"/>
      <c r="IL26" s="243"/>
      <c r="IM26" s="243"/>
      <c r="IN26" s="243"/>
    </row>
    <row r="27" s="15" customFormat="1" ht="23" customHeight="1" spans="1:248">
      <c r="A27" s="332" t="s">
        <v>28</v>
      </c>
      <c r="B27" s="333">
        <v>72</v>
      </c>
      <c r="C27" s="333">
        <v>12961</v>
      </c>
      <c r="D27" s="333">
        <v>14461</v>
      </c>
      <c r="E27" s="243"/>
      <c r="H27" s="243"/>
      <c r="I27" s="243"/>
      <c r="J27" s="243"/>
      <c r="K27" s="243"/>
      <c r="L27" s="243"/>
      <c r="M27" s="243"/>
      <c r="N27" s="243"/>
      <c r="O27" s="243"/>
      <c r="P27" s="243"/>
      <c r="Q27" s="243"/>
      <c r="R27" s="243"/>
      <c r="S27" s="243"/>
      <c r="T27" s="243"/>
      <c r="U27" s="243"/>
      <c r="V27" s="243"/>
      <c r="W27" s="243"/>
      <c r="X27" s="243"/>
      <c r="Y27" s="243"/>
      <c r="Z27" s="243"/>
      <c r="AA27" s="243"/>
      <c r="AB27" s="243"/>
      <c r="AC27" s="243"/>
      <c r="AD27" s="243"/>
      <c r="AE27" s="243"/>
      <c r="AF27" s="243"/>
      <c r="AG27" s="243"/>
      <c r="AH27" s="243"/>
      <c r="AI27" s="243"/>
      <c r="AJ27" s="243"/>
      <c r="AK27" s="243"/>
      <c r="AL27" s="243"/>
      <c r="AM27" s="243"/>
      <c r="AN27" s="243"/>
      <c r="AO27" s="243"/>
      <c r="AP27" s="243"/>
      <c r="AQ27" s="243"/>
      <c r="AR27" s="243"/>
      <c r="AS27" s="243"/>
      <c r="AT27" s="243"/>
      <c r="AU27" s="243"/>
      <c r="AV27" s="243"/>
      <c r="AW27" s="243"/>
      <c r="AX27" s="243"/>
      <c r="AY27" s="243"/>
      <c r="AZ27" s="243"/>
      <c r="BA27" s="243"/>
      <c r="BB27" s="243"/>
      <c r="BC27" s="243"/>
      <c r="BD27" s="243"/>
      <c r="BE27" s="243"/>
      <c r="BF27" s="243"/>
      <c r="BG27" s="243"/>
      <c r="BH27" s="243"/>
      <c r="BI27" s="243"/>
      <c r="BJ27" s="243"/>
      <c r="BK27" s="243"/>
      <c r="BL27" s="243"/>
      <c r="BM27" s="243"/>
      <c r="BN27" s="243"/>
      <c r="BO27" s="243"/>
      <c r="BP27" s="243"/>
      <c r="BQ27" s="243"/>
      <c r="BR27" s="243"/>
      <c r="BS27" s="243"/>
      <c r="BT27" s="243"/>
      <c r="BU27" s="243"/>
      <c r="BV27" s="243"/>
      <c r="BW27" s="243"/>
      <c r="BX27" s="243"/>
      <c r="BY27" s="243"/>
      <c r="BZ27" s="243"/>
      <c r="CA27" s="243"/>
      <c r="CB27" s="243"/>
      <c r="CC27" s="243"/>
      <c r="CD27" s="243"/>
      <c r="CE27" s="243"/>
      <c r="CF27" s="243"/>
      <c r="CG27" s="243"/>
      <c r="CH27" s="243"/>
      <c r="CI27" s="243"/>
      <c r="CJ27" s="243"/>
      <c r="CK27" s="243"/>
      <c r="CL27" s="243"/>
      <c r="CM27" s="243"/>
      <c r="CN27" s="243"/>
      <c r="CO27" s="243"/>
      <c r="CP27" s="243"/>
      <c r="CQ27" s="243"/>
      <c r="CR27" s="243"/>
      <c r="CS27" s="243"/>
      <c r="CT27" s="243"/>
      <c r="CU27" s="243"/>
      <c r="CV27" s="243"/>
      <c r="CW27" s="243"/>
      <c r="CX27" s="243"/>
      <c r="CY27" s="243"/>
      <c r="CZ27" s="243"/>
      <c r="DA27" s="243"/>
      <c r="DB27" s="243"/>
      <c r="DC27" s="243"/>
      <c r="DD27" s="243"/>
      <c r="DE27" s="243"/>
      <c r="DF27" s="243"/>
      <c r="DG27" s="243"/>
      <c r="DH27" s="243"/>
      <c r="DI27" s="243"/>
      <c r="DJ27" s="243"/>
      <c r="DK27" s="243"/>
      <c r="DL27" s="243"/>
      <c r="DM27" s="243"/>
      <c r="DN27" s="243"/>
      <c r="DO27" s="243"/>
      <c r="DP27" s="243"/>
      <c r="DQ27" s="243"/>
      <c r="DR27" s="243"/>
      <c r="DS27" s="243"/>
      <c r="DT27" s="243"/>
      <c r="DU27" s="243"/>
      <c r="DV27" s="243"/>
      <c r="DW27" s="243"/>
      <c r="DX27" s="243"/>
      <c r="DY27" s="243"/>
      <c r="DZ27" s="243"/>
      <c r="EA27" s="243"/>
      <c r="EB27" s="243"/>
      <c r="EC27" s="243"/>
      <c r="ED27" s="243"/>
      <c r="EE27" s="243"/>
      <c r="EF27" s="243"/>
      <c r="EG27" s="243"/>
      <c r="EH27" s="243"/>
      <c r="EI27" s="243"/>
      <c r="EJ27" s="243"/>
      <c r="EK27" s="243"/>
      <c r="EL27" s="243"/>
      <c r="EM27" s="243"/>
      <c r="EN27" s="243"/>
      <c r="EO27" s="243"/>
      <c r="EP27" s="243"/>
      <c r="EQ27" s="243"/>
      <c r="ER27" s="243"/>
      <c r="ES27" s="243"/>
      <c r="ET27" s="243"/>
      <c r="EU27" s="243"/>
      <c r="EV27" s="243"/>
      <c r="EW27" s="243"/>
      <c r="EX27" s="243"/>
      <c r="EY27" s="243"/>
      <c r="EZ27" s="243"/>
      <c r="FA27" s="243"/>
      <c r="FB27" s="243"/>
      <c r="FC27" s="243"/>
      <c r="FD27" s="243"/>
      <c r="FE27" s="243"/>
      <c r="FF27" s="243"/>
      <c r="FG27" s="243"/>
      <c r="FH27" s="243"/>
      <c r="FI27" s="243"/>
      <c r="FJ27" s="243"/>
      <c r="FK27" s="243"/>
      <c r="FL27" s="243"/>
      <c r="FM27" s="243"/>
      <c r="FN27" s="243"/>
      <c r="FO27" s="243"/>
      <c r="FP27" s="243"/>
      <c r="FQ27" s="243"/>
      <c r="FR27" s="243"/>
      <c r="FS27" s="243"/>
      <c r="FT27" s="243"/>
      <c r="FU27" s="243"/>
      <c r="FV27" s="243"/>
      <c r="FW27" s="243"/>
      <c r="FX27" s="243"/>
      <c r="FY27" s="243"/>
      <c r="FZ27" s="243"/>
      <c r="GA27" s="243"/>
      <c r="GB27" s="243"/>
      <c r="GC27" s="243"/>
      <c r="GD27" s="243"/>
      <c r="GE27" s="243"/>
      <c r="GF27" s="243"/>
      <c r="GG27" s="243"/>
      <c r="GH27" s="243"/>
      <c r="GI27" s="243"/>
      <c r="GJ27" s="243"/>
      <c r="GK27" s="243"/>
      <c r="GL27" s="243"/>
      <c r="GM27" s="243"/>
      <c r="GN27" s="243"/>
      <c r="GO27" s="243"/>
      <c r="GP27" s="243"/>
      <c r="GQ27" s="243"/>
      <c r="GR27" s="243"/>
      <c r="GS27" s="243"/>
      <c r="GT27" s="243"/>
      <c r="GU27" s="243"/>
      <c r="GV27" s="243"/>
      <c r="GW27" s="243"/>
      <c r="GX27" s="243"/>
      <c r="GY27" s="243"/>
      <c r="GZ27" s="243"/>
      <c r="HA27" s="243"/>
      <c r="HB27" s="243"/>
      <c r="HC27" s="243"/>
      <c r="HD27" s="243"/>
      <c r="HE27" s="243"/>
      <c r="HF27" s="243"/>
      <c r="HG27" s="243"/>
      <c r="HH27" s="243"/>
      <c r="HI27" s="243"/>
      <c r="HJ27" s="243"/>
      <c r="HK27" s="243"/>
      <c r="HL27" s="243"/>
      <c r="HM27" s="243"/>
      <c r="HN27" s="243"/>
      <c r="HO27" s="243"/>
      <c r="HP27" s="243"/>
      <c r="HQ27" s="243"/>
      <c r="HR27" s="243"/>
      <c r="HS27" s="243"/>
      <c r="HT27" s="243"/>
      <c r="HU27" s="243"/>
      <c r="HV27" s="243"/>
      <c r="HW27" s="243"/>
      <c r="HX27" s="243"/>
      <c r="HY27" s="243"/>
      <c r="HZ27" s="243"/>
      <c r="IA27" s="243"/>
      <c r="IB27" s="243"/>
      <c r="IC27" s="243"/>
      <c r="ID27" s="243"/>
      <c r="IE27" s="243"/>
      <c r="IF27" s="243"/>
      <c r="IG27" s="243"/>
      <c r="IH27" s="243"/>
      <c r="II27" s="243"/>
      <c r="IJ27" s="243"/>
      <c r="IK27" s="243"/>
      <c r="IL27" s="243"/>
      <c r="IM27" s="243"/>
      <c r="IN27" s="243"/>
    </row>
    <row r="28" s="15" customFormat="1" ht="23" customHeight="1" spans="1:248">
      <c r="A28" s="332" t="s">
        <v>29</v>
      </c>
      <c r="B28" s="333"/>
      <c r="C28" s="333">
        <v>26</v>
      </c>
      <c r="D28" s="333">
        <v>26</v>
      </c>
      <c r="E28" s="243"/>
      <c r="H28" s="243"/>
      <c r="I28" s="243"/>
      <c r="J28" s="243"/>
      <c r="K28" s="243"/>
      <c r="L28" s="243"/>
      <c r="M28" s="243"/>
      <c r="N28" s="243"/>
      <c r="O28" s="243"/>
      <c r="P28" s="243"/>
      <c r="Q28" s="243"/>
      <c r="R28" s="243"/>
      <c r="S28" s="243"/>
      <c r="T28" s="243"/>
      <c r="U28" s="243"/>
      <c r="V28" s="243"/>
      <c r="W28" s="243"/>
      <c r="X28" s="243"/>
      <c r="Y28" s="243"/>
      <c r="Z28" s="243"/>
      <c r="AA28" s="243"/>
      <c r="AB28" s="243"/>
      <c r="AC28" s="243"/>
      <c r="AD28" s="243"/>
      <c r="AE28" s="243"/>
      <c r="AF28" s="243"/>
      <c r="AG28" s="243"/>
      <c r="AH28" s="243"/>
      <c r="AI28" s="243"/>
      <c r="AJ28" s="243"/>
      <c r="AK28" s="243"/>
      <c r="AL28" s="243"/>
      <c r="AM28" s="243"/>
      <c r="AN28" s="243"/>
      <c r="AO28" s="243"/>
      <c r="AP28" s="243"/>
      <c r="AQ28" s="243"/>
      <c r="AR28" s="243"/>
      <c r="AS28" s="243"/>
      <c r="AT28" s="243"/>
      <c r="AU28" s="243"/>
      <c r="AV28" s="243"/>
      <c r="AW28" s="243"/>
      <c r="AX28" s="243"/>
      <c r="AY28" s="243"/>
      <c r="AZ28" s="243"/>
      <c r="BA28" s="243"/>
      <c r="BB28" s="243"/>
      <c r="BC28" s="243"/>
      <c r="BD28" s="243"/>
      <c r="BE28" s="243"/>
      <c r="BF28" s="243"/>
      <c r="BG28" s="243"/>
      <c r="BH28" s="243"/>
      <c r="BI28" s="243"/>
      <c r="BJ28" s="243"/>
      <c r="BK28" s="243"/>
      <c r="BL28" s="243"/>
      <c r="BM28" s="243"/>
      <c r="BN28" s="243"/>
      <c r="BO28" s="243"/>
      <c r="BP28" s="243"/>
      <c r="BQ28" s="243"/>
      <c r="BR28" s="243"/>
      <c r="BS28" s="243"/>
      <c r="BT28" s="243"/>
      <c r="BU28" s="243"/>
      <c r="BV28" s="243"/>
      <c r="BW28" s="243"/>
      <c r="BX28" s="243"/>
      <c r="BY28" s="243"/>
      <c r="BZ28" s="243"/>
      <c r="CA28" s="243"/>
      <c r="CB28" s="243"/>
      <c r="CC28" s="243"/>
      <c r="CD28" s="243"/>
      <c r="CE28" s="243"/>
      <c r="CF28" s="243"/>
      <c r="CG28" s="243"/>
      <c r="CH28" s="243"/>
      <c r="CI28" s="243"/>
      <c r="CJ28" s="243"/>
      <c r="CK28" s="243"/>
      <c r="CL28" s="243"/>
      <c r="CM28" s="243"/>
      <c r="CN28" s="243"/>
      <c r="CO28" s="243"/>
      <c r="CP28" s="243"/>
      <c r="CQ28" s="243"/>
      <c r="CR28" s="243"/>
      <c r="CS28" s="243"/>
      <c r="CT28" s="243"/>
      <c r="CU28" s="243"/>
      <c r="CV28" s="243"/>
      <c r="CW28" s="243"/>
      <c r="CX28" s="243"/>
      <c r="CY28" s="243"/>
      <c r="CZ28" s="243"/>
      <c r="DA28" s="243"/>
      <c r="DB28" s="243"/>
      <c r="DC28" s="243"/>
      <c r="DD28" s="243"/>
      <c r="DE28" s="243"/>
      <c r="DF28" s="243"/>
      <c r="DG28" s="243"/>
      <c r="DH28" s="243"/>
      <c r="DI28" s="243"/>
      <c r="DJ28" s="243"/>
      <c r="DK28" s="243"/>
      <c r="DL28" s="243"/>
      <c r="DM28" s="243"/>
      <c r="DN28" s="243"/>
      <c r="DO28" s="243"/>
      <c r="DP28" s="243"/>
      <c r="DQ28" s="243"/>
      <c r="DR28" s="243"/>
      <c r="DS28" s="243"/>
      <c r="DT28" s="243"/>
      <c r="DU28" s="243"/>
      <c r="DV28" s="243"/>
      <c r="DW28" s="243"/>
      <c r="DX28" s="243"/>
      <c r="DY28" s="243"/>
      <c r="DZ28" s="243"/>
      <c r="EA28" s="243"/>
      <c r="EB28" s="243"/>
      <c r="EC28" s="243"/>
      <c r="ED28" s="243"/>
      <c r="EE28" s="243"/>
      <c r="EF28" s="243"/>
      <c r="EG28" s="243"/>
      <c r="EH28" s="243"/>
      <c r="EI28" s="243"/>
      <c r="EJ28" s="243"/>
      <c r="EK28" s="243"/>
      <c r="EL28" s="243"/>
      <c r="EM28" s="243"/>
      <c r="EN28" s="243"/>
      <c r="EO28" s="243"/>
      <c r="EP28" s="243"/>
      <c r="EQ28" s="243"/>
      <c r="ER28" s="243"/>
      <c r="ES28" s="243"/>
      <c r="ET28" s="243"/>
      <c r="EU28" s="243"/>
      <c r="EV28" s="243"/>
      <c r="EW28" s="243"/>
      <c r="EX28" s="243"/>
      <c r="EY28" s="243"/>
      <c r="EZ28" s="243"/>
      <c r="FA28" s="243"/>
      <c r="FB28" s="243"/>
      <c r="FC28" s="243"/>
      <c r="FD28" s="243"/>
      <c r="FE28" s="243"/>
      <c r="FF28" s="243"/>
      <c r="FG28" s="243"/>
      <c r="FH28" s="243"/>
      <c r="FI28" s="243"/>
      <c r="FJ28" s="243"/>
      <c r="FK28" s="243"/>
      <c r="FL28" s="243"/>
      <c r="FM28" s="243"/>
      <c r="FN28" s="243"/>
      <c r="FO28" s="243"/>
      <c r="FP28" s="243"/>
      <c r="FQ28" s="243"/>
      <c r="FR28" s="243"/>
      <c r="FS28" s="243"/>
      <c r="FT28" s="243"/>
      <c r="FU28" s="243"/>
      <c r="FV28" s="243"/>
      <c r="FW28" s="243"/>
      <c r="FX28" s="243"/>
      <c r="FY28" s="243"/>
      <c r="FZ28" s="243"/>
      <c r="GA28" s="243"/>
      <c r="GB28" s="243"/>
      <c r="GC28" s="243"/>
      <c r="GD28" s="243"/>
      <c r="GE28" s="243"/>
      <c r="GF28" s="243"/>
      <c r="GG28" s="243"/>
      <c r="GH28" s="243"/>
      <c r="GI28" s="243"/>
      <c r="GJ28" s="243"/>
      <c r="GK28" s="243"/>
      <c r="GL28" s="243"/>
      <c r="GM28" s="243"/>
      <c r="GN28" s="243"/>
      <c r="GO28" s="243"/>
      <c r="GP28" s="243"/>
      <c r="GQ28" s="243"/>
      <c r="GR28" s="243"/>
      <c r="GS28" s="243"/>
      <c r="GT28" s="243"/>
      <c r="GU28" s="243"/>
      <c r="GV28" s="243"/>
      <c r="GW28" s="243"/>
      <c r="GX28" s="243"/>
      <c r="GY28" s="243"/>
      <c r="GZ28" s="243"/>
      <c r="HA28" s="243"/>
      <c r="HB28" s="243"/>
      <c r="HC28" s="243"/>
      <c r="HD28" s="243"/>
      <c r="HE28" s="243"/>
      <c r="HF28" s="243"/>
      <c r="HG28" s="243"/>
      <c r="HH28" s="243"/>
      <c r="HI28" s="243"/>
      <c r="HJ28" s="243"/>
      <c r="HK28" s="243"/>
      <c r="HL28" s="243"/>
      <c r="HM28" s="243"/>
      <c r="HN28" s="243"/>
      <c r="HO28" s="243"/>
      <c r="HP28" s="243"/>
      <c r="HQ28" s="243"/>
      <c r="HR28" s="243"/>
      <c r="HS28" s="243"/>
      <c r="HT28" s="243"/>
      <c r="HU28" s="243"/>
      <c r="HV28" s="243"/>
      <c r="HW28" s="243"/>
      <c r="HX28" s="243"/>
      <c r="HY28" s="243"/>
      <c r="HZ28" s="243"/>
      <c r="IA28" s="243"/>
      <c r="IB28" s="243"/>
      <c r="IC28" s="243"/>
      <c r="ID28" s="243"/>
      <c r="IE28" s="243"/>
      <c r="IF28" s="243"/>
      <c r="IG28" s="243"/>
      <c r="IH28" s="243"/>
      <c r="II28" s="243"/>
      <c r="IJ28" s="243"/>
      <c r="IK28" s="243"/>
      <c r="IL28" s="243"/>
      <c r="IM28" s="243"/>
      <c r="IN28" s="243"/>
    </row>
    <row r="29" s="15" customFormat="1" ht="23" customHeight="1" spans="1:248">
      <c r="A29" s="332" t="s">
        <v>30</v>
      </c>
      <c r="B29" s="333">
        <v>15</v>
      </c>
      <c r="C29" s="333">
        <v>644</v>
      </c>
      <c r="D29" s="333">
        <v>644</v>
      </c>
      <c r="E29" s="243"/>
      <c r="H29" s="243"/>
      <c r="I29" s="243"/>
      <c r="J29" s="243"/>
      <c r="K29" s="243"/>
      <c r="L29" s="243"/>
      <c r="M29" s="243"/>
      <c r="N29" s="243"/>
      <c r="O29" s="243"/>
      <c r="P29" s="243"/>
      <c r="Q29" s="243"/>
      <c r="R29" s="243"/>
      <c r="S29" s="243"/>
      <c r="T29" s="243"/>
      <c r="U29" s="243"/>
      <c r="V29" s="243"/>
      <c r="W29" s="243"/>
      <c r="X29" s="243"/>
      <c r="Y29" s="243"/>
      <c r="Z29" s="243"/>
      <c r="AA29" s="243"/>
      <c r="AB29" s="243"/>
      <c r="AC29" s="243"/>
      <c r="AD29" s="243"/>
      <c r="AE29" s="243"/>
      <c r="AF29" s="243"/>
      <c r="AG29" s="243"/>
      <c r="AH29" s="243"/>
      <c r="AI29" s="243"/>
      <c r="AJ29" s="243"/>
      <c r="AK29" s="243"/>
      <c r="AL29" s="243"/>
      <c r="AM29" s="243"/>
      <c r="AN29" s="243"/>
      <c r="AO29" s="243"/>
      <c r="AP29" s="243"/>
      <c r="AQ29" s="243"/>
      <c r="AR29" s="243"/>
      <c r="AS29" s="243"/>
      <c r="AT29" s="243"/>
      <c r="AU29" s="243"/>
      <c r="AV29" s="243"/>
      <c r="AW29" s="243"/>
      <c r="AX29" s="243"/>
      <c r="AY29" s="243"/>
      <c r="AZ29" s="243"/>
      <c r="BA29" s="243"/>
      <c r="BB29" s="243"/>
      <c r="BC29" s="243"/>
      <c r="BD29" s="243"/>
      <c r="BE29" s="243"/>
      <c r="BF29" s="243"/>
      <c r="BG29" s="243"/>
      <c r="BH29" s="243"/>
      <c r="BI29" s="243"/>
      <c r="BJ29" s="243"/>
      <c r="BK29" s="243"/>
      <c r="BL29" s="243"/>
      <c r="BM29" s="243"/>
      <c r="BN29" s="243"/>
      <c r="BO29" s="243"/>
      <c r="BP29" s="243"/>
      <c r="BQ29" s="243"/>
      <c r="BR29" s="243"/>
      <c r="BS29" s="243"/>
      <c r="BT29" s="243"/>
      <c r="BU29" s="243"/>
      <c r="BV29" s="243"/>
      <c r="BW29" s="243"/>
      <c r="BX29" s="243"/>
      <c r="BY29" s="243"/>
      <c r="BZ29" s="243"/>
      <c r="CA29" s="243"/>
      <c r="CB29" s="243"/>
      <c r="CC29" s="243"/>
      <c r="CD29" s="243"/>
      <c r="CE29" s="243"/>
      <c r="CF29" s="243"/>
      <c r="CG29" s="243"/>
      <c r="CH29" s="243"/>
      <c r="CI29" s="243"/>
      <c r="CJ29" s="243"/>
      <c r="CK29" s="243"/>
      <c r="CL29" s="243"/>
      <c r="CM29" s="243"/>
      <c r="CN29" s="243"/>
      <c r="CO29" s="243"/>
      <c r="CP29" s="243"/>
      <c r="CQ29" s="243"/>
      <c r="CR29" s="243"/>
      <c r="CS29" s="243"/>
      <c r="CT29" s="243"/>
      <c r="CU29" s="243"/>
      <c r="CV29" s="243"/>
      <c r="CW29" s="243"/>
      <c r="CX29" s="243"/>
      <c r="CY29" s="243"/>
      <c r="CZ29" s="243"/>
      <c r="DA29" s="243"/>
      <c r="DB29" s="243"/>
      <c r="DC29" s="243"/>
      <c r="DD29" s="243"/>
      <c r="DE29" s="243"/>
      <c r="DF29" s="243"/>
      <c r="DG29" s="243"/>
      <c r="DH29" s="243"/>
      <c r="DI29" s="243"/>
      <c r="DJ29" s="243"/>
      <c r="DK29" s="243"/>
      <c r="DL29" s="243"/>
      <c r="DM29" s="243"/>
      <c r="DN29" s="243"/>
      <c r="DO29" s="243"/>
      <c r="DP29" s="243"/>
      <c r="DQ29" s="243"/>
      <c r="DR29" s="243"/>
      <c r="DS29" s="243"/>
      <c r="DT29" s="243"/>
      <c r="DU29" s="243"/>
      <c r="DV29" s="243"/>
      <c r="DW29" s="243"/>
      <c r="DX29" s="243"/>
      <c r="DY29" s="243"/>
      <c r="DZ29" s="243"/>
      <c r="EA29" s="243"/>
      <c r="EB29" s="243"/>
      <c r="EC29" s="243"/>
      <c r="ED29" s="243"/>
      <c r="EE29" s="243"/>
      <c r="EF29" s="243"/>
      <c r="EG29" s="243"/>
      <c r="EH29" s="243"/>
      <c r="EI29" s="243"/>
      <c r="EJ29" s="243"/>
      <c r="EK29" s="243"/>
      <c r="EL29" s="243"/>
      <c r="EM29" s="243"/>
      <c r="EN29" s="243"/>
      <c r="EO29" s="243"/>
      <c r="EP29" s="243"/>
      <c r="EQ29" s="243"/>
      <c r="ER29" s="243"/>
      <c r="ES29" s="243"/>
      <c r="ET29" s="243"/>
      <c r="EU29" s="243"/>
      <c r="EV29" s="243"/>
      <c r="EW29" s="243"/>
      <c r="EX29" s="243"/>
      <c r="EY29" s="243"/>
      <c r="EZ29" s="243"/>
      <c r="FA29" s="243"/>
      <c r="FB29" s="243"/>
      <c r="FC29" s="243"/>
      <c r="FD29" s="243"/>
      <c r="FE29" s="243"/>
      <c r="FF29" s="243"/>
      <c r="FG29" s="243"/>
      <c r="FH29" s="243"/>
      <c r="FI29" s="243"/>
      <c r="FJ29" s="243"/>
      <c r="FK29" s="243"/>
      <c r="FL29" s="243"/>
      <c r="FM29" s="243"/>
      <c r="FN29" s="243"/>
      <c r="FO29" s="243"/>
      <c r="FP29" s="243"/>
      <c r="FQ29" s="243"/>
      <c r="FR29" s="243"/>
      <c r="FS29" s="243"/>
      <c r="FT29" s="243"/>
      <c r="FU29" s="243"/>
      <c r="FV29" s="243"/>
      <c r="FW29" s="243"/>
      <c r="FX29" s="243"/>
      <c r="FY29" s="243"/>
      <c r="FZ29" s="243"/>
      <c r="GA29" s="243"/>
      <c r="GB29" s="243"/>
      <c r="GC29" s="243"/>
      <c r="GD29" s="243"/>
      <c r="GE29" s="243"/>
      <c r="GF29" s="243"/>
      <c r="GG29" s="243"/>
      <c r="GH29" s="243"/>
      <c r="GI29" s="243"/>
      <c r="GJ29" s="243"/>
      <c r="GK29" s="243"/>
      <c r="GL29" s="243"/>
      <c r="GM29" s="243"/>
      <c r="GN29" s="243"/>
      <c r="GO29" s="243"/>
      <c r="GP29" s="243"/>
      <c r="GQ29" s="243"/>
      <c r="GR29" s="243"/>
      <c r="GS29" s="243"/>
      <c r="GT29" s="243"/>
      <c r="GU29" s="243"/>
      <c r="GV29" s="243"/>
      <c r="GW29" s="243"/>
      <c r="GX29" s="243"/>
      <c r="GY29" s="243"/>
      <c r="GZ29" s="243"/>
      <c r="HA29" s="243"/>
      <c r="HB29" s="243"/>
      <c r="HC29" s="243"/>
      <c r="HD29" s="243"/>
      <c r="HE29" s="243"/>
      <c r="HF29" s="243"/>
      <c r="HG29" s="243"/>
      <c r="HH29" s="243"/>
      <c r="HI29" s="243"/>
      <c r="HJ29" s="243"/>
      <c r="HK29" s="243"/>
      <c r="HL29" s="243"/>
      <c r="HM29" s="243"/>
      <c r="HN29" s="243"/>
      <c r="HO29" s="243"/>
      <c r="HP29" s="243"/>
      <c r="HQ29" s="243"/>
      <c r="HR29" s="243"/>
      <c r="HS29" s="243"/>
      <c r="HT29" s="243"/>
      <c r="HU29" s="243"/>
      <c r="HV29" s="243"/>
      <c r="HW29" s="243"/>
      <c r="HX29" s="243"/>
      <c r="HY29" s="243"/>
      <c r="HZ29" s="243"/>
      <c r="IA29" s="243"/>
      <c r="IB29" s="243"/>
      <c r="IC29" s="243"/>
      <c r="ID29" s="243"/>
      <c r="IE29" s="243"/>
      <c r="IF29" s="243"/>
      <c r="IG29" s="243"/>
      <c r="IH29" s="243"/>
      <c r="II29" s="243"/>
      <c r="IJ29" s="243"/>
      <c r="IK29" s="243"/>
      <c r="IL29" s="243"/>
      <c r="IM29" s="243"/>
      <c r="IN29" s="243"/>
    </row>
    <row r="30" s="15" customFormat="1" ht="23" customHeight="1" spans="1:248">
      <c r="A30" s="332" t="s">
        <v>31</v>
      </c>
      <c r="B30" s="333">
        <v>10</v>
      </c>
      <c r="C30" s="333">
        <v>962</v>
      </c>
      <c r="D30" s="333">
        <v>962</v>
      </c>
      <c r="E30" s="243"/>
      <c r="H30" s="243"/>
      <c r="I30" s="243"/>
      <c r="J30" s="243"/>
      <c r="K30" s="243"/>
      <c r="L30" s="243"/>
      <c r="M30" s="243"/>
      <c r="N30" s="243"/>
      <c r="O30" s="243"/>
      <c r="P30" s="243"/>
      <c r="Q30" s="243"/>
      <c r="R30" s="243"/>
      <c r="S30" s="243"/>
      <c r="T30" s="243"/>
      <c r="U30" s="243"/>
      <c r="V30" s="243"/>
      <c r="W30" s="243"/>
      <c r="X30" s="243"/>
      <c r="Y30" s="243"/>
      <c r="Z30" s="243"/>
      <c r="AA30" s="243"/>
      <c r="AB30" s="243"/>
      <c r="AC30" s="243"/>
      <c r="AD30" s="243"/>
      <c r="AE30" s="243"/>
      <c r="AF30" s="243"/>
      <c r="AG30" s="243"/>
      <c r="AH30" s="243"/>
      <c r="AI30" s="243"/>
      <c r="AJ30" s="243"/>
      <c r="AK30" s="243"/>
      <c r="AL30" s="243"/>
      <c r="AM30" s="243"/>
      <c r="AN30" s="243"/>
      <c r="AO30" s="243"/>
      <c r="AP30" s="243"/>
      <c r="AQ30" s="243"/>
      <c r="AR30" s="243"/>
      <c r="AS30" s="243"/>
      <c r="AT30" s="243"/>
      <c r="AU30" s="243"/>
      <c r="AV30" s="243"/>
      <c r="AW30" s="243"/>
      <c r="AX30" s="243"/>
      <c r="AY30" s="243"/>
      <c r="AZ30" s="243"/>
      <c r="BA30" s="243"/>
      <c r="BB30" s="243"/>
      <c r="BC30" s="243"/>
      <c r="BD30" s="243"/>
      <c r="BE30" s="243"/>
      <c r="BF30" s="243"/>
      <c r="BG30" s="243"/>
      <c r="BH30" s="243"/>
      <c r="BI30" s="243"/>
      <c r="BJ30" s="243"/>
      <c r="BK30" s="243"/>
      <c r="BL30" s="243"/>
      <c r="BM30" s="243"/>
      <c r="BN30" s="243"/>
      <c r="BO30" s="243"/>
      <c r="BP30" s="243"/>
      <c r="BQ30" s="243"/>
      <c r="BR30" s="243"/>
      <c r="BS30" s="243"/>
      <c r="BT30" s="243"/>
      <c r="BU30" s="243"/>
      <c r="BV30" s="243"/>
      <c r="BW30" s="243"/>
      <c r="BX30" s="243"/>
      <c r="BY30" s="243"/>
      <c r="BZ30" s="243"/>
      <c r="CA30" s="243"/>
      <c r="CB30" s="243"/>
      <c r="CC30" s="243"/>
      <c r="CD30" s="243"/>
      <c r="CE30" s="243"/>
      <c r="CF30" s="243"/>
      <c r="CG30" s="243"/>
      <c r="CH30" s="243"/>
      <c r="CI30" s="243"/>
      <c r="CJ30" s="243"/>
      <c r="CK30" s="243"/>
      <c r="CL30" s="243"/>
      <c r="CM30" s="243"/>
      <c r="CN30" s="243"/>
      <c r="CO30" s="243"/>
      <c r="CP30" s="243"/>
      <c r="CQ30" s="243"/>
      <c r="CR30" s="243"/>
      <c r="CS30" s="243"/>
      <c r="CT30" s="243"/>
      <c r="CU30" s="243"/>
      <c r="CV30" s="243"/>
      <c r="CW30" s="243"/>
      <c r="CX30" s="243"/>
      <c r="CY30" s="243"/>
      <c r="CZ30" s="243"/>
      <c r="DA30" s="243"/>
      <c r="DB30" s="243"/>
      <c r="DC30" s="243"/>
      <c r="DD30" s="243"/>
      <c r="DE30" s="243"/>
      <c r="DF30" s="243"/>
      <c r="DG30" s="243"/>
      <c r="DH30" s="243"/>
      <c r="DI30" s="243"/>
      <c r="DJ30" s="243"/>
      <c r="DK30" s="243"/>
      <c r="DL30" s="243"/>
      <c r="DM30" s="243"/>
      <c r="DN30" s="243"/>
      <c r="DO30" s="243"/>
      <c r="DP30" s="243"/>
      <c r="DQ30" s="243"/>
      <c r="DR30" s="243"/>
      <c r="DS30" s="243"/>
      <c r="DT30" s="243"/>
      <c r="DU30" s="243"/>
      <c r="DV30" s="243"/>
      <c r="DW30" s="243"/>
      <c r="DX30" s="243"/>
      <c r="DY30" s="243"/>
      <c r="DZ30" s="243"/>
      <c r="EA30" s="243"/>
      <c r="EB30" s="243"/>
      <c r="EC30" s="243"/>
      <c r="ED30" s="243"/>
      <c r="EE30" s="243"/>
      <c r="EF30" s="243"/>
      <c r="EG30" s="243"/>
      <c r="EH30" s="243"/>
      <c r="EI30" s="243"/>
      <c r="EJ30" s="243"/>
      <c r="EK30" s="243"/>
      <c r="EL30" s="243"/>
      <c r="EM30" s="243"/>
      <c r="EN30" s="243"/>
      <c r="EO30" s="243"/>
      <c r="EP30" s="243"/>
      <c r="EQ30" s="243"/>
      <c r="ER30" s="243"/>
      <c r="ES30" s="243"/>
      <c r="ET30" s="243"/>
      <c r="EU30" s="243"/>
      <c r="EV30" s="243"/>
      <c r="EW30" s="243"/>
      <c r="EX30" s="243"/>
      <c r="EY30" s="243"/>
      <c r="EZ30" s="243"/>
      <c r="FA30" s="243"/>
      <c r="FB30" s="243"/>
      <c r="FC30" s="243"/>
      <c r="FD30" s="243"/>
      <c r="FE30" s="243"/>
      <c r="FF30" s="243"/>
      <c r="FG30" s="243"/>
      <c r="FH30" s="243"/>
      <c r="FI30" s="243"/>
      <c r="FJ30" s="243"/>
      <c r="FK30" s="243"/>
      <c r="FL30" s="243"/>
      <c r="FM30" s="243"/>
      <c r="FN30" s="243"/>
      <c r="FO30" s="243"/>
      <c r="FP30" s="243"/>
      <c r="FQ30" s="243"/>
      <c r="FR30" s="243"/>
      <c r="FS30" s="243"/>
      <c r="FT30" s="243"/>
      <c r="FU30" s="243"/>
      <c r="FV30" s="243"/>
      <c r="FW30" s="243"/>
      <c r="FX30" s="243"/>
      <c r="FY30" s="243"/>
      <c r="FZ30" s="243"/>
      <c r="GA30" s="243"/>
      <c r="GB30" s="243"/>
      <c r="GC30" s="243"/>
      <c r="GD30" s="243"/>
      <c r="GE30" s="243"/>
      <c r="GF30" s="243"/>
      <c r="GG30" s="243"/>
      <c r="GH30" s="243"/>
      <c r="GI30" s="243"/>
      <c r="GJ30" s="243"/>
      <c r="GK30" s="243"/>
      <c r="GL30" s="243"/>
      <c r="GM30" s="243"/>
      <c r="GN30" s="243"/>
      <c r="GO30" s="243"/>
      <c r="GP30" s="243"/>
      <c r="GQ30" s="243"/>
      <c r="GR30" s="243"/>
      <c r="GS30" s="243"/>
      <c r="GT30" s="243"/>
      <c r="GU30" s="243"/>
      <c r="GV30" s="243"/>
      <c r="GW30" s="243"/>
      <c r="GX30" s="243"/>
      <c r="GY30" s="243"/>
      <c r="GZ30" s="243"/>
      <c r="HA30" s="243"/>
      <c r="HB30" s="243"/>
      <c r="HC30" s="243"/>
      <c r="HD30" s="243"/>
      <c r="HE30" s="243"/>
      <c r="HF30" s="243"/>
      <c r="HG30" s="243"/>
      <c r="HH30" s="243"/>
      <c r="HI30" s="243"/>
      <c r="HJ30" s="243"/>
      <c r="HK30" s="243"/>
      <c r="HL30" s="243"/>
      <c r="HM30" s="243"/>
      <c r="HN30" s="243"/>
      <c r="HO30" s="243"/>
      <c r="HP30" s="243"/>
      <c r="HQ30" s="243"/>
      <c r="HR30" s="243"/>
      <c r="HS30" s="243"/>
      <c r="HT30" s="243"/>
      <c r="HU30" s="243"/>
      <c r="HV30" s="243"/>
      <c r="HW30" s="243"/>
      <c r="HX30" s="243"/>
      <c r="HY30" s="243"/>
      <c r="HZ30" s="243"/>
      <c r="IA30" s="243"/>
      <c r="IB30" s="243"/>
      <c r="IC30" s="243"/>
      <c r="ID30" s="243"/>
      <c r="IE30" s="243"/>
      <c r="IF30" s="243"/>
      <c r="IG30" s="243"/>
      <c r="IH30" s="243"/>
      <c r="II30" s="243"/>
      <c r="IJ30" s="243"/>
      <c r="IK30" s="243"/>
      <c r="IL30" s="243"/>
      <c r="IM30" s="243"/>
      <c r="IN30" s="243"/>
    </row>
    <row r="31" s="15" customFormat="1" ht="23" customHeight="1" spans="1:248">
      <c r="A31" s="331" t="s">
        <v>32</v>
      </c>
      <c r="B31" s="250">
        <f>SUM(B32+B33+B43+B44)</f>
        <v>250262</v>
      </c>
      <c r="C31" s="250">
        <f>SUM(C32+C33+C43+C44)</f>
        <v>237404</v>
      </c>
      <c r="D31" s="250">
        <f>SUM(D32+D33+D43+D44)</f>
        <v>249597</v>
      </c>
      <c r="E31" s="243"/>
      <c r="G31" s="243"/>
      <c r="H31" s="243"/>
      <c r="I31" s="243"/>
      <c r="J31" s="243"/>
      <c r="K31" s="243"/>
      <c r="L31" s="243"/>
      <c r="M31" s="243"/>
      <c r="N31" s="243"/>
      <c r="O31" s="243"/>
      <c r="P31" s="243"/>
      <c r="Q31" s="243"/>
      <c r="R31" s="243"/>
      <c r="S31" s="243"/>
      <c r="T31" s="243"/>
      <c r="U31" s="243"/>
      <c r="V31" s="243"/>
      <c r="W31" s="243"/>
      <c r="X31" s="243"/>
      <c r="Y31" s="243"/>
      <c r="Z31" s="243"/>
      <c r="AA31" s="243"/>
      <c r="AB31" s="243"/>
      <c r="AC31" s="243"/>
      <c r="AD31" s="243"/>
      <c r="AE31" s="243"/>
      <c r="AF31" s="243"/>
      <c r="AG31" s="243"/>
      <c r="AH31" s="243"/>
      <c r="AI31" s="243"/>
      <c r="AJ31" s="243"/>
      <c r="AK31" s="243"/>
      <c r="AL31" s="243"/>
      <c r="AM31" s="243"/>
      <c r="AN31" s="243"/>
      <c r="AO31" s="243"/>
      <c r="AP31" s="243"/>
      <c r="AQ31" s="243"/>
      <c r="AR31" s="243"/>
      <c r="AS31" s="243"/>
      <c r="AT31" s="243"/>
      <c r="AU31" s="243"/>
      <c r="AV31" s="243"/>
      <c r="AW31" s="243"/>
      <c r="AX31" s="243"/>
      <c r="AY31" s="243"/>
      <c r="AZ31" s="243"/>
      <c r="BA31" s="243"/>
      <c r="BB31" s="243"/>
      <c r="BC31" s="243"/>
      <c r="BD31" s="243"/>
      <c r="BE31" s="243"/>
      <c r="BF31" s="243"/>
      <c r="BG31" s="243"/>
      <c r="BH31" s="243"/>
      <c r="BI31" s="243"/>
      <c r="BJ31" s="243"/>
      <c r="BK31" s="243"/>
      <c r="BL31" s="243"/>
      <c r="BM31" s="243"/>
      <c r="BN31" s="243"/>
      <c r="BO31" s="243"/>
      <c r="BP31" s="243"/>
      <c r="BQ31" s="243"/>
      <c r="BR31" s="243"/>
      <c r="BS31" s="243"/>
      <c r="BT31" s="243"/>
      <c r="BU31" s="243"/>
      <c r="BV31" s="243"/>
      <c r="BW31" s="243"/>
      <c r="BX31" s="243"/>
      <c r="BY31" s="243"/>
      <c r="BZ31" s="243"/>
      <c r="CA31" s="243"/>
      <c r="CB31" s="243"/>
      <c r="CC31" s="243"/>
      <c r="CD31" s="243"/>
      <c r="CE31" s="243"/>
      <c r="CF31" s="243"/>
      <c r="CG31" s="243"/>
      <c r="CH31" s="243"/>
      <c r="CI31" s="243"/>
      <c r="CJ31" s="243"/>
      <c r="CK31" s="243"/>
      <c r="CL31" s="243"/>
      <c r="CM31" s="243"/>
      <c r="CN31" s="243"/>
      <c r="CO31" s="243"/>
      <c r="CP31" s="243"/>
      <c r="CQ31" s="243"/>
      <c r="CR31" s="243"/>
      <c r="CS31" s="243"/>
      <c r="CT31" s="243"/>
      <c r="CU31" s="243"/>
      <c r="CV31" s="243"/>
      <c r="CW31" s="243"/>
      <c r="CX31" s="243"/>
      <c r="CY31" s="243"/>
      <c r="CZ31" s="243"/>
      <c r="DA31" s="243"/>
      <c r="DB31" s="243"/>
      <c r="DC31" s="243"/>
      <c r="DD31" s="243"/>
      <c r="DE31" s="243"/>
      <c r="DF31" s="243"/>
      <c r="DG31" s="243"/>
      <c r="DH31" s="243"/>
      <c r="DI31" s="243"/>
      <c r="DJ31" s="243"/>
      <c r="DK31" s="243"/>
      <c r="DL31" s="243"/>
      <c r="DM31" s="243"/>
      <c r="DN31" s="243"/>
      <c r="DO31" s="243"/>
      <c r="DP31" s="243"/>
      <c r="DQ31" s="243"/>
      <c r="DR31" s="243"/>
      <c r="DS31" s="243"/>
      <c r="DT31" s="243"/>
      <c r="DU31" s="243"/>
      <c r="DV31" s="243"/>
      <c r="DW31" s="243"/>
      <c r="DX31" s="243"/>
      <c r="DY31" s="243"/>
      <c r="DZ31" s="243"/>
      <c r="EA31" s="243"/>
      <c r="EB31" s="243"/>
      <c r="EC31" s="243"/>
      <c r="ED31" s="243"/>
      <c r="EE31" s="243"/>
      <c r="EF31" s="243"/>
      <c r="EG31" s="243"/>
      <c r="EH31" s="243"/>
      <c r="EI31" s="243"/>
      <c r="EJ31" s="243"/>
      <c r="EK31" s="243"/>
      <c r="EL31" s="243"/>
      <c r="EM31" s="243"/>
      <c r="EN31" s="243"/>
      <c r="EO31" s="243"/>
      <c r="EP31" s="243"/>
      <c r="EQ31" s="243"/>
      <c r="ER31" s="243"/>
      <c r="ES31" s="243"/>
      <c r="ET31" s="243"/>
      <c r="EU31" s="243"/>
      <c r="EV31" s="243"/>
      <c r="EW31" s="243"/>
      <c r="EX31" s="243"/>
      <c r="EY31" s="243"/>
      <c r="EZ31" s="243"/>
      <c r="FA31" s="243"/>
      <c r="FB31" s="243"/>
      <c r="FC31" s="243"/>
      <c r="FD31" s="243"/>
      <c r="FE31" s="243"/>
      <c r="FF31" s="243"/>
      <c r="FG31" s="243"/>
      <c r="FH31" s="243"/>
      <c r="FI31" s="243"/>
      <c r="FJ31" s="243"/>
      <c r="FK31" s="243"/>
      <c r="FL31" s="243"/>
      <c r="FM31" s="243"/>
      <c r="FN31" s="243"/>
      <c r="FO31" s="243"/>
      <c r="FP31" s="243"/>
      <c r="FQ31" s="243"/>
      <c r="FR31" s="243"/>
      <c r="FS31" s="243"/>
      <c r="FT31" s="243"/>
      <c r="FU31" s="243"/>
      <c r="FV31" s="243"/>
      <c r="FW31" s="243"/>
      <c r="FX31" s="243"/>
      <c r="FY31" s="243"/>
      <c r="FZ31" s="243"/>
      <c r="GA31" s="243"/>
      <c r="GB31" s="243"/>
      <c r="GC31" s="243"/>
      <c r="GD31" s="243"/>
      <c r="GE31" s="243"/>
      <c r="GF31" s="243"/>
      <c r="GG31" s="243"/>
      <c r="GH31" s="243"/>
      <c r="GI31" s="243"/>
      <c r="GJ31" s="243"/>
      <c r="GK31" s="243"/>
      <c r="GL31" s="243"/>
      <c r="GM31" s="243"/>
      <c r="GN31" s="243"/>
      <c r="GO31" s="243"/>
      <c r="GP31" s="243"/>
      <c r="GQ31" s="243"/>
      <c r="GR31" s="243"/>
      <c r="GS31" s="243"/>
      <c r="GT31" s="243"/>
      <c r="GU31" s="243"/>
      <c r="GV31" s="243"/>
      <c r="GW31" s="243"/>
      <c r="GX31" s="243"/>
      <c r="GY31" s="243"/>
      <c r="GZ31" s="243"/>
      <c r="HA31" s="243"/>
      <c r="HB31" s="243"/>
      <c r="HC31" s="243"/>
      <c r="HD31" s="243"/>
      <c r="HE31" s="243"/>
      <c r="HF31" s="243"/>
      <c r="HG31" s="243"/>
      <c r="HH31" s="243"/>
      <c r="HI31" s="243"/>
      <c r="HJ31" s="243"/>
      <c r="HK31" s="243"/>
      <c r="HL31" s="243"/>
      <c r="HM31" s="243"/>
      <c r="HN31" s="243"/>
      <c r="HO31" s="243"/>
      <c r="HP31" s="243"/>
      <c r="HQ31" s="243"/>
      <c r="HR31" s="243"/>
      <c r="HS31" s="243"/>
      <c r="HT31" s="243"/>
      <c r="HU31" s="243"/>
      <c r="HV31" s="243"/>
      <c r="HW31" s="243"/>
      <c r="HX31" s="243"/>
      <c r="HY31" s="243"/>
      <c r="HZ31" s="243"/>
      <c r="IA31" s="243"/>
      <c r="IB31" s="243"/>
      <c r="IC31" s="243"/>
      <c r="ID31" s="243"/>
      <c r="IE31" s="243"/>
      <c r="IF31" s="243"/>
      <c r="IG31" s="243"/>
      <c r="IH31" s="243"/>
      <c r="II31" s="243"/>
      <c r="IJ31" s="243"/>
      <c r="IK31" s="243"/>
      <c r="IL31" s="243"/>
      <c r="IM31" s="243"/>
      <c r="IN31" s="243"/>
    </row>
    <row r="32" s="86" customFormat="1" ht="23" customHeight="1" spans="1:4">
      <c r="A32" s="166" t="s">
        <v>33</v>
      </c>
      <c r="B32" s="334">
        <v>5510</v>
      </c>
      <c r="C32" s="334">
        <v>5454</v>
      </c>
      <c r="D32" s="334">
        <v>5454</v>
      </c>
    </row>
    <row r="33" s="86" customFormat="1" ht="23" customHeight="1" spans="1:4">
      <c r="A33" s="166" t="s">
        <v>34</v>
      </c>
      <c r="B33" s="250">
        <f>B34+B35+B36+B37+B38+B39+B40+B42+B41</f>
        <v>131752</v>
      </c>
      <c r="C33" s="250">
        <f>C34+C35+C36+C37+C38+C39+C40+C42+C41</f>
        <v>122422</v>
      </c>
      <c r="D33" s="250">
        <f>D34+D35+D36+D37+D38+D39+D40+D42+D41</f>
        <v>124143</v>
      </c>
    </row>
    <row r="34" s="86" customFormat="1" ht="23" customHeight="1" spans="1:4">
      <c r="A34" s="335" t="s">
        <v>35</v>
      </c>
      <c r="B34" s="336">
        <v>58930</v>
      </c>
      <c r="C34" s="13">
        <v>63669</v>
      </c>
      <c r="D34" s="13">
        <v>60478</v>
      </c>
    </row>
    <row r="35" s="86" customFormat="1" ht="35" customHeight="1" spans="1:4">
      <c r="A35" s="332" t="s">
        <v>36</v>
      </c>
      <c r="B35" s="337">
        <v>18262</v>
      </c>
      <c r="C35" s="13">
        <v>18733</v>
      </c>
      <c r="D35" s="13">
        <v>19755</v>
      </c>
    </row>
    <row r="36" s="86" customFormat="1" ht="23" customHeight="1" spans="1:4">
      <c r="A36" s="332" t="s">
        <v>37</v>
      </c>
      <c r="B36" s="13">
        <v>5848</v>
      </c>
      <c r="C36" s="13">
        <v>5569</v>
      </c>
      <c r="D36" s="13">
        <v>5569</v>
      </c>
    </row>
    <row r="37" s="86" customFormat="1" ht="23" customHeight="1" spans="1:4">
      <c r="A37" s="332" t="s">
        <v>38</v>
      </c>
      <c r="B37" s="337">
        <v>12200</v>
      </c>
      <c r="C37" s="13">
        <v>12186</v>
      </c>
      <c r="D37" s="13">
        <v>14419</v>
      </c>
    </row>
    <row r="38" s="86" customFormat="1" ht="23" customHeight="1" spans="1:4">
      <c r="A38" s="332" t="s">
        <v>39</v>
      </c>
      <c r="B38" s="13">
        <v>114</v>
      </c>
      <c r="C38" s="13">
        <v>114</v>
      </c>
      <c r="D38" s="13">
        <v>114</v>
      </c>
    </row>
    <row r="39" s="86" customFormat="1" ht="23" customHeight="1" spans="1:4">
      <c r="A39" s="332" t="s">
        <v>40</v>
      </c>
      <c r="B39" s="13">
        <v>10576</v>
      </c>
      <c r="C39" s="13">
        <v>11143</v>
      </c>
      <c r="D39" s="13">
        <v>10996</v>
      </c>
    </row>
    <row r="40" s="86" customFormat="1" ht="23" customHeight="1" spans="1:4">
      <c r="A40" s="332" t="s">
        <v>41</v>
      </c>
      <c r="B40" s="13">
        <v>8642</v>
      </c>
      <c r="C40" s="13">
        <v>8642</v>
      </c>
      <c r="D40" s="13">
        <v>8642</v>
      </c>
    </row>
    <row r="41" s="86" customFormat="1" ht="23" customHeight="1" spans="1:4">
      <c r="A41" s="332" t="s">
        <v>42</v>
      </c>
      <c r="B41" s="13">
        <v>180</v>
      </c>
      <c r="C41" s="13">
        <v>180</v>
      </c>
      <c r="D41" s="13">
        <v>180</v>
      </c>
    </row>
    <row r="42" s="86" customFormat="1" ht="23" customHeight="1" spans="1:4">
      <c r="A42" s="332" t="s">
        <v>43</v>
      </c>
      <c r="B42" s="13">
        <v>17000</v>
      </c>
      <c r="C42" s="13">
        <v>2186</v>
      </c>
      <c r="D42" s="13">
        <v>3990</v>
      </c>
    </row>
    <row r="43" s="86" customFormat="1" ht="23" customHeight="1" spans="1:4">
      <c r="A43" s="166" t="s">
        <v>44</v>
      </c>
      <c r="B43" s="13">
        <v>91000</v>
      </c>
      <c r="C43" s="13">
        <v>80497</v>
      </c>
      <c r="D43" s="13">
        <v>90000</v>
      </c>
    </row>
    <row r="44" s="86" customFormat="1" ht="23" customHeight="1" spans="1:4">
      <c r="A44" s="166" t="s">
        <v>45</v>
      </c>
      <c r="B44" s="13">
        <v>22000</v>
      </c>
      <c r="C44" s="13">
        <v>29031</v>
      </c>
      <c r="D44" s="13">
        <v>30000</v>
      </c>
    </row>
    <row r="45" s="244" customFormat="1" ht="23" customHeight="1" spans="1:248">
      <c r="A45" s="195" t="s">
        <v>46</v>
      </c>
      <c r="B45" s="334">
        <v>40254</v>
      </c>
      <c r="C45" s="334">
        <v>14741</v>
      </c>
      <c r="D45" s="334">
        <v>23260</v>
      </c>
      <c r="E45" s="243"/>
      <c r="F45" s="243"/>
      <c r="G45" s="243"/>
      <c r="H45" s="243"/>
      <c r="I45" s="243"/>
      <c r="J45" s="243"/>
      <c r="K45" s="243"/>
      <c r="L45" s="243"/>
      <c r="M45" s="243"/>
      <c r="N45" s="243"/>
      <c r="O45" s="243"/>
      <c r="P45" s="243"/>
      <c r="Q45" s="243"/>
      <c r="R45" s="243"/>
      <c r="S45" s="243"/>
      <c r="T45" s="243"/>
      <c r="U45" s="243"/>
      <c r="V45" s="243"/>
      <c r="W45" s="243"/>
      <c r="X45" s="243"/>
      <c r="Y45" s="243"/>
      <c r="Z45" s="243"/>
      <c r="AA45" s="243"/>
      <c r="AB45" s="243"/>
      <c r="AC45" s="243"/>
      <c r="AD45" s="243"/>
      <c r="AE45" s="243"/>
      <c r="AF45" s="243"/>
      <c r="AG45" s="243"/>
      <c r="AH45" s="243"/>
      <c r="AI45" s="243"/>
      <c r="AJ45" s="243"/>
      <c r="AK45" s="243"/>
      <c r="AL45" s="243"/>
      <c r="AM45" s="243"/>
      <c r="AN45" s="243"/>
      <c r="AO45" s="243"/>
      <c r="AP45" s="243"/>
      <c r="AQ45" s="243"/>
      <c r="AR45" s="243"/>
      <c r="AS45" s="243"/>
      <c r="AT45" s="243"/>
      <c r="AU45" s="243"/>
      <c r="AV45" s="243"/>
      <c r="AW45" s="243"/>
      <c r="AX45" s="243"/>
      <c r="AY45" s="243"/>
      <c r="AZ45" s="243"/>
      <c r="BA45" s="243"/>
      <c r="BB45" s="243"/>
      <c r="BC45" s="243"/>
      <c r="BD45" s="243"/>
      <c r="BE45" s="243"/>
      <c r="BF45" s="243"/>
      <c r="BG45" s="243"/>
      <c r="BH45" s="243"/>
      <c r="BI45" s="243"/>
      <c r="BJ45" s="243"/>
      <c r="BK45" s="243"/>
      <c r="BL45" s="243"/>
      <c r="BM45" s="243"/>
      <c r="BN45" s="243"/>
      <c r="BO45" s="243"/>
      <c r="BP45" s="243"/>
      <c r="BQ45" s="243"/>
      <c r="BR45" s="243"/>
      <c r="BS45" s="243"/>
      <c r="BT45" s="243"/>
      <c r="BU45" s="243"/>
      <c r="BV45" s="243"/>
      <c r="BW45" s="243"/>
      <c r="BX45" s="243"/>
      <c r="BY45" s="243"/>
      <c r="BZ45" s="243"/>
      <c r="CA45" s="243"/>
      <c r="CB45" s="243"/>
      <c r="CC45" s="243"/>
      <c r="CD45" s="243"/>
      <c r="CE45" s="243"/>
      <c r="CF45" s="243"/>
      <c r="CG45" s="243"/>
      <c r="CH45" s="243"/>
      <c r="CI45" s="243"/>
      <c r="CJ45" s="243"/>
      <c r="CK45" s="243"/>
      <c r="CL45" s="243"/>
      <c r="CM45" s="243"/>
      <c r="CN45" s="243"/>
      <c r="CO45" s="243"/>
      <c r="CP45" s="243"/>
      <c r="CQ45" s="243"/>
      <c r="CR45" s="243"/>
      <c r="CS45" s="243"/>
      <c r="CT45" s="243"/>
      <c r="CU45" s="243"/>
      <c r="CV45" s="243"/>
      <c r="CW45" s="243"/>
      <c r="CX45" s="243"/>
      <c r="CY45" s="243"/>
      <c r="CZ45" s="243"/>
      <c r="DA45" s="243"/>
      <c r="DB45" s="243"/>
      <c r="DC45" s="243"/>
      <c r="DD45" s="243"/>
      <c r="DE45" s="243"/>
      <c r="DF45" s="243"/>
      <c r="DG45" s="243"/>
      <c r="DH45" s="243"/>
      <c r="DI45" s="243"/>
      <c r="DJ45" s="243"/>
      <c r="DK45" s="243"/>
      <c r="DL45" s="243"/>
      <c r="DM45" s="243"/>
      <c r="DN45" s="243"/>
      <c r="DO45" s="243"/>
      <c r="DP45" s="243"/>
      <c r="DQ45" s="243"/>
      <c r="DR45" s="243"/>
      <c r="DS45" s="243"/>
      <c r="DT45" s="243"/>
      <c r="DU45" s="243"/>
      <c r="DV45" s="243"/>
      <c r="DW45" s="243"/>
      <c r="DX45" s="243"/>
      <c r="DY45" s="243"/>
      <c r="DZ45" s="243"/>
      <c r="EA45" s="243"/>
      <c r="EB45" s="243"/>
      <c r="EC45" s="243"/>
      <c r="ED45" s="243"/>
      <c r="EE45" s="243"/>
      <c r="EF45" s="243"/>
      <c r="EG45" s="243"/>
      <c r="EH45" s="243"/>
      <c r="EI45" s="243"/>
      <c r="EJ45" s="243"/>
      <c r="EK45" s="243"/>
      <c r="EL45" s="243"/>
      <c r="EM45" s="243"/>
      <c r="EN45" s="243"/>
      <c r="EO45" s="243"/>
      <c r="EP45" s="243"/>
      <c r="EQ45" s="243"/>
      <c r="ER45" s="243"/>
      <c r="ES45" s="243"/>
      <c r="ET45" s="243"/>
      <c r="EU45" s="243"/>
      <c r="EV45" s="243"/>
      <c r="EW45" s="243"/>
      <c r="EX45" s="243"/>
      <c r="EY45" s="243"/>
      <c r="EZ45" s="243"/>
      <c r="FA45" s="243"/>
      <c r="FB45" s="243"/>
      <c r="FC45" s="243"/>
      <c r="FD45" s="243"/>
      <c r="FE45" s="243"/>
      <c r="FF45" s="243"/>
      <c r="FG45" s="243"/>
      <c r="FH45" s="243"/>
      <c r="FI45" s="243"/>
      <c r="FJ45" s="243"/>
      <c r="FK45" s="243"/>
      <c r="FL45" s="243"/>
      <c r="FM45" s="243"/>
      <c r="FN45" s="243"/>
      <c r="FO45" s="243"/>
      <c r="FP45" s="243"/>
      <c r="FQ45" s="243"/>
      <c r="FR45" s="243"/>
      <c r="FS45" s="243"/>
      <c r="FT45" s="243"/>
      <c r="FU45" s="243"/>
      <c r="FV45" s="243"/>
      <c r="FW45" s="243"/>
      <c r="FX45" s="243"/>
      <c r="FY45" s="243"/>
      <c r="FZ45" s="243"/>
      <c r="GA45" s="243"/>
      <c r="GB45" s="243"/>
      <c r="GC45" s="243"/>
      <c r="GD45" s="243"/>
      <c r="GE45" s="243"/>
      <c r="GF45" s="243"/>
      <c r="GG45" s="243"/>
      <c r="GH45" s="243"/>
      <c r="GI45" s="243"/>
      <c r="GJ45" s="243"/>
      <c r="GK45" s="243"/>
      <c r="GL45" s="243"/>
      <c r="GM45" s="243"/>
      <c r="GN45" s="243"/>
      <c r="GO45" s="243"/>
      <c r="GP45" s="243"/>
      <c r="GQ45" s="243"/>
      <c r="GR45" s="243"/>
      <c r="GS45" s="243"/>
      <c r="GT45" s="243"/>
      <c r="GU45" s="243"/>
      <c r="GV45" s="243"/>
      <c r="GW45" s="243"/>
      <c r="GX45" s="243"/>
      <c r="GY45" s="243"/>
      <c r="GZ45" s="243"/>
      <c r="HA45" s="243"/>
      <c r="HB45" s="243"/>
      <c r="HC45" s="243"/>
      <c r="HD45" s="243"/>
      <c r="HE45" s="243"/>
      <c r="HF45" s="243"/>
      <c r="HG45" s="243"/>
      <c r="HH45" s="243"/>
      <c r="HI45" s="243"/>
      <c r="HJ45" s="243"/>
      <c r="HK45" s="243"/>
      <c r="HL45" s="243"/>
      <c r="HM45" s="243"/>
      <c r="HN45" s="243"/>
      <c r="HO45" s="243"/>
      <c r="HP45" s="243"/>
      <c r="HQ45" s="243"/>
      <c r="HR45" s="243"/>
      <c r="HS45" s="243"/>
      <c r="HT45" s="243"/>
      <c r="HU45" s="243"/>
      <c r="HV45" s="243"/>
      <c r="HW45" s="243"/>
      <c r="HX45" s="243"/>
      <c r="HY45" s="243"/>
      <c r="HZ45" s="243"/>
      <c r="IA45" s="243"/>
      <c r="IB45" s="243"/>
      <c r="IC45" s="243"/>
      <c r="ID45" s="243"/>
      <c r="IE45" s="243"/>
      <c r="IF45" s="243"/>
      <c r="IG45" s="243"/>
      <c r="IH45" s="243"/>
      <c r="II45" s="243"/>
      <c r="IJ45" s="243"/>
      <c r="IK45" s="243"/>
      <c r="IL45" s="243"/>
      <c r="IM45" s="243"/>
      <c r="IN45" s="243"/>
    </row>
    <row r="46" s="244" customFormat="1" ht="23" customHeight="1" spans="1:248">
      <c r="A46" s="163" t="s">
        <v>47</v>
      </c>
      <c r="B46" s="250">
        <f>SUM(B5+B31+B45)</f>
        <v>359949</v>
      </c>
      <c r="C46" s="250">
        <f>SUM(C5+C31+C45)</f>
        <v>318329</v>
      </c>
      <c r="D46" s="250">
        <f>SUM(D5+D31+D45)</f>
        <v>342589</v>
      </c>
      <c r="E46" s="243"/>
      <c r="H46" s="243"/>
      <c r="I46" s="243"/>
      <c r="J46" s="243"/>
      <c r="K46" s="243"/>
      <c r="L46" s="243"/>
      <c r="M46" s="243"/>
      <c r="N46" s="243"/>
      <c r="O46" s="243"/>
      <c r="P46" s="243"/>
      <c r="Q46" s="243"/>
      <c r="R46" s="243"/>
      <c r="S46" s="243"/>
      <c r="T46" s="243"/>
      <c r="U46" s="243"/>
      <c r="V46" s="243"/>
      <c r="W46" s="243"/>
      <c r="X46" s="243"/>
      <c r="Y46" s="243"/>
      <c r="Z46" s="243"/>
      <c r="AA46" s="243"/>
      <c r="AB46" s="243"/>
      <c r="AC46" s="243"/>
      <c r="AD46" s="243"/>
      <c r="AE46" s="243"/>
      <c r="AF46" s="243"/>
      <c r="AG46" s="243"/>
      <c r="AH46" s="243"/>
      <c r="AI46" s="243"/>
      <c r="AJ46" s="243"/>
      <c r="AK46" s="243"/>
      <c r="AL46" s="243"/>
      <c r="AM46" s="243"/>
      <c r="AN46" s="243"/>
      <c r="AO46" s="243"/>
      <c r="AP46" s="243"/>
      <c r="AQ46" s="243"/>
      <c r="AR46" s="243"/>
      <c r="AS46" s="243"/>
      <c r="AT46" s="243"/>
      <c r="AU46" s="243"/>
      <c r="AV46" s="243"/>
      <c r="AW46" s="243"/>
      <c r="AX46" s="243"/>
      <c r="AY46" s="243"/>
      <c r="AZ46" s="243"/>
      <c r="BA46" s="243"/>
      <c r="BB46" s="243"/>
      <c r="BC46" s="243"/>
      <c r="BD46" s="243"/>
      <c r="BE46" s="243"/>
      <c r="BF46" s="243"/>
      <c r="BG46" s="243"/>
      <c r="BH46" s="243"/>
      <c r="BI46" s="243"/>
      <c r="BJ46" s="243"/>
      <c r="BK46" s="243"/>
      <c r="BL46" s="243"/>
      <c r="BM46" s="243"/>
      <c r="BN46" s="243"/>
      <c r="BO46" s="243"/>
      <c r="BP46" s="243"/>
      <c r="BQ46" s="243"/>
      <c r="BR46" s="243"/>
      <c r="BS46" s="243"/>
      <c r="BT46" s="243"/>
      <c r="BU46" s="243"/>
      <c r="BV46" s="243"/>
      <c r="BW46" s="243"/>
      <c r="BX46" s="243"/>
      <c r="BY46" s="243"/>
      <c r="BZ46" s="243"/>
      <c r="CA46" s="243"/>
      <c r="CB46" s="243"/>
      <c r="CC46" s="243"/>
      <c r="CD46" s="243"/>
      <c r="CE46" s="243"/>
      <c r="CF46" s="243"/>
      <c r="CG46" s="243"/>
      <c r="CH46" s="243"/>
      <c r="CI46" s="243"/>
      <c r="CJ46" s="243"/>
      <c r="CK46" s="243"/>
      <c r="CL46" s="243"/>
      <c r="CM46" s="243"/>
      <c r="CN46" s="243"/>
      <c r="CO46" s="243"/>
      <c r="CP46" s="243"/>
      <c r="CQ46" s="243"/>
      <c r="CR46" s="243"/>
      <c r="CS46" s="243"/>
      <c r="CT46" s="243"/>
      <c r="CU46" s="243"/>
      <c r="CV46" s="243"/>
      <c r="CW46" s="243"/>
      <c r="CX46" s="243"/>
      <c r="CY46" s="243"/>
      <c r="CZ46" s="243"/>
      <c r="DA46" s="243"/>
      <c r="DB46" s="243"/>
      <c r="DC46" s="243"/>
      <c r="DD46" s="243"/>
      <c r="DE46" s="243"/>
      <c r="DF46" s="243"/>
      <c r="DG46" s="243"/>
      <c r="DH46" s="243"/>
      <c r="DI46" s="243"/>
      <c r="DJ46" s="243"/>
      <c r="DK46" s="243"/>
      <c r="DL46" s="243"/>
      <c r="DM46" s="243"/>
      <c r="DN46" s="243"/>
      <c r="DO46" s="243"/>
      <c r="DP46" s="243"/>
      <c r="DQ46" s="243"/>
      <c r="DR46" s="243"/>
      <c r="DS46" s="243"/>
      <c r="DT46" s="243"/>
      <c r="DU46" s="243"/>
      <c r="DV46" s="243"/>
      <c r="DW46" s="243"/>
      <c r="DX46" s="243"/>
      <c r="DY46" s="243"/>
      <c r="DZ46" s="243"/>
      <c r="EA46" s="243"/>
      <c r="EB46" s="243"/>
      <c r="EC46" s="243"/>
      <c r="ED46" s="243"/>
      <c r="EE46" s="243"/>
      <c r="EF46" s="243"/>
      <c r="EG46" s="243"/>
      <c r="EH46" s="243"/>
      <c r="EI46" s="243"/>
      <c r="EJ46" s="243"/>
      <c r="EK46" s="243"/>
      <c r="EL46" s="243"/>
      <c r="EM46" s="243"/>
      <c r="EN46" s="243"/>
      <c r="EO46" s="243"/>
      <c r="EP46" s="243"/>
      <c r="EQ46" s="243"/>
      <c r="ER46" s="243"/>
      <c r="ES46" s="243"/>
      <c r="ET46" s="243"/>
      <c r="EU46" s="243"/>
      <c r="EV46" s="243"/>
      <c r="EW46" s="243"/>
      <c r="EX46" s="243"/>
      <c r="EY46" s="243"/>
      <c r="EZ46" s="243"/>
      <c r="FA46" s="243"/>
      <c r="FB46" s="243"/>
      <c r="FC46" s="243"/>
      <c r="FD46" s="243"/>
      <c r="FE46" s="243"/>
      <c r="FF46" s="243"/>
      <c r="FG46" s="243"/>
      <c r="FH46" s="243"/>
      <c r="FI46" s="243"/>
      <c r="FJ46" s="243"/>
      <c r="FK46" s="243"/>
      <c r="FL46" s="243"/>
      <c r="FM46" s="243"/>
      <c r="FN46" s="243"/>
      <c r="FO46" s="243"/>
      <c r="FP46" s="243"/>
      <c r="FQ46" s="243"/>
      <c r="FR46" s="243"/>
      <c r="FS46" s="243"/>
      <c r="FT46" s="243"/>
      <c r="FU46" s="243"/>
      <c r="FV46" s="243"/>
      <c r="FW46" s="243"/>
      <c r="FX46" s="243"/>
      <c r="FY46" s="243"/>
      <c r="FZ46" s="243"/>
      <c r="GA46" s="243"/>
      <c r="GB46" s="243"/>
      <c r="GC46" s="243"/>
      <c r="GD46" s="243"/>
      <c r="GE46" s="243"/>
      <c r="GF46" s="243"/>
      <c r="GG46" s="243"/>
      <c r="GH46" s="243"/>
      <c r="GI46" s="243"/>
      <c r="GJ46" s="243"/>
      <c r="GK46" s="243"/>
      <c r="GL46" s="243"/>
      <c r="GM46" s="243"/>
      <c r="GN46" s="243"/>
      <c r="GO46" s="243"/>
      <c r="GP46" s="243"/>
      <c r="GQ46" s="243"/>
      <c r="GR46" s="243"/>
      <c r="GS46" s="243"/>
      <c r="GT46" s="243"/>
      <c r="GU46" s="243"/>
      <c r="GV46" s="243"/>
      <c r="GW46" s="243"/>
      <c r="GX46" s="243"/>
      <c r="GY46" s="243"/>
      <c r="GZ46" s="243"/>
      <c r="HA46" s="243"/>
      <c r="HB46" s="243"/>
      <c r="HC46" s="243"/>
      <c r="HD46" s="243"/>
      <c r="HE46" s="243"/>
      <c r="HF46" s="243"/>
      <c r="HG46" s="243"/>
      <c r="HH46" s="243"/>
      <c r="HI46" s="243"/>
      <c r="HJ46" s="243"/>
      <c r="HK46" s="243"/>
      <c r="HL46" s="243"/>
      <c r="HM46" s="243"/>
      <c r="HN46" s="243"/>
      <c r="HO46" s="243"/>
      <c r="HP46" s="243"/>
      <c r="HQ46" s="243"/>
      <c r="HR46" s="243"/>
      <c r="HS46" s="243"/>
      <c r="HT46" s="243"/>
      <c r="HU46" s="243"/>
      <c r="HV46" s="243"/>
      <c r="HW46" s="243"/>
      <c r="HX46" s="243"/>
      <c r="HY46" s="243"/>
      <c r="HZ46" s="243"/>
      <c r="IA46" s="243"/>
      <c r="IB46" s="243"/>
      <c r="IC46" s="243"/>
      <c r="ID46" s="243"/>
      <c r="IE46" s="243"/>
      <c r="IF46" s="243"/>
      <c r="IG46" s="243"/>
      <c r="IH46" s="243"/>
      <c r="II46" s="243"/>
      <c r="IJ46" s="243"/>
      <c r="IK46" s="243"/>
      <c r="IL46" s="243"/>
      <c r="IM46" s="243"/>
      <c r="IN46" s="243"/>
    </row>
  </sheetData>
  <mergeCells count="2">
    <mergeCell ref="A2:D2"/>
    <mergeCell ref="B3:D3"/>
  </mergeCells>
  <printOptions horizontalCentered="1"/>
  <pageMargins left="0.251388888888889" right="0.251388888888889" top="0.751388888888889" bottom="0.751388888888889" header="0.298611111111111" footer="0.298611111111111"/>
  <pageSetup paperSize="9" firstPageNumber="2" fitToHeight="0" orientation="landscape" useFirstPageNumber="1" horizontalDpi="6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K14"/>
  <sheetViews>
    <sheetView zoomScale="80" zoomScaleNormal="80" workbookViewId="0">
      <selection activeCell="G14" sqref="G14"/>
    </sheetView>
  </sheetViews>
  <sheetFormatPr defaultColWidth="9" defaultRowHeight="24" customHeight="1"/>
  <cols>
    <col min="1" max="1" width="38.125" style="179" customWidth="1"/>
    <col min="2" max="2" width="20.75" style="179" customWidth="1"/>
    <col min="3" max="3" width="42.125" style="180" customWidth="1"/>
    <col min="4" max="4" width="22.6" style="180" customWidth="1"/>
    <col min="5" max="5" width="20.75" style="180" customWidth="1"/>
    <col min="6" max="6" width="19.875" style="180" customWidth="1"/>
    <col min="7" max="245" width="9" style="181" customWidth="1"/>
    <col min="246" max="16384" width="9" style="160"/>
  </cols>
  <sheetData>
    <row r="1" ht="19" customHeight="1" spans="1:2">
      <c r="A1" s="182" t="s">
        <v>1178</v>
      </c>
      <c r="B1" s="182"/>
    </row>
    <row r="2" s="160" customFormat="1" customHeight="1" spans="1:245">
      <c r="A2" s="183" t="s">
        <v>1179</v>
      </c>
      <c r="B2" s="184"/>
      <c r="C2" s="184"/>
      <c r="D2" s="184"/>
      <c r="E2" s="180"/>
      <c r="F2" s="180"/>
      <c r="G2" s="181"/>
      <c r="H2" s="181"/>
      <c r="I2" s="181"/>
      <c r="J2" s="181"/>
      <c r="K2" s="181"/>
      <c r="L2" s="181"/>
      <c r="M2" s="181"/>
      <c r="N2" s="181"/>
      <c r="O2" s="181"/>
      <c r="P2" s="181"/>
      <c r="Q2" s="181"/>
      <c r="R2" s="181"/>
      <c r="S2" s="181"/>
      <c r="T2" s="181"/>
      <c r="U2" s="181"/>
      <c r="V2" s="181"/>
      <c r="W2" s="181"/>
      <c r="X2" s="181"/>
      <c r="Y2" s="181"/>
      <c r="Z2" s="181"/>
      <c r="AA2" s="181"/>
      <c r="AB2" s="181"/>
      <c r="AC2" s="181"/>
      <c r="AD2" s="181"/>
      <c r="AE2" s="181"/>
      <c r="AF2" s="181"/>
      <c r="AG2" s="181"/>
      <c r="AH2" s="181"/>
      <c r="AI2" s="181"/>
      <c r="AJ2" s="181"/>
      <c r="AK2" s="181"/>
      <c r="AL2" s="181"/>
      <c r="AM2" s="181"/>
      <c r="AN2" s="181"/>
      <c r="AO2" s="181"/>
      <c r="AP2" s="181"/>
      <c r="AQ2" s="181"/>
      <c r="AR2" s="181"/>
      <c r="AS2" s="181"/>
      <c r="AT2" s="181"/>
      <c r="AU2" s="181"/>
      <c r="AV2" s="181"/>
      <c r="AW2" s="181"/>
      <c r="AX2" s="181"/>
      <c r="AY2" s="181"/>
      <c r="AZ2" s="181"/>
      <c r="BA2" s="181"/>
      <c r="BB2" s="181"/>
      <c r="BC2" s="181"/>
      <c r="BD2" s="181"/>
      <c r="BE2" s="181"/>
      <c r="BF2" s="181"/>
      <c r="BG2" s="181"/>
      <c r="BH2" s="181"/>
      <c r="BI2" s="181"/>
      <c r="BJ2" s="181"/>
      <c r="BK2" s="181"/>
      <c r="BL2" s="181"/>
      <c r="BM2" s="181"/>
      <c r="BN2" s="181"/>
      <c r="BO2" s="181"/>
      <c r="BP2" s="181"/>
      <c r="BQ2" s="181"/>
      <c r="BR2" s="181"/>
      <c r="BS2" s="181"/>
      <c r="BT2" s="181"/>
      <c r="BU2" s="181"/>
      <c r="BV2" s="181"/>
      <c r="BW2" s="181"/>
      <c r="BX2" s="181"/>
      <c r="BY2" s="181"/>
      <c r="BZ2" s="181"/>
      <c r="CA2" s="181"/>
      <c r="CB2" s="181"/>
      <c r="CC2" s="181"/>
      <c r="CD2" s="181"/>
      <c r="CE2" s="181"/>
      <c r="CF2" s="181"/>
      <c r="CG2" s="181"/>
      <c r="CH2" s="181"/>
      <c r="CI2" s="181"/>
      <c r="CJ2" s="181"/>
      <c r="CK2" s="181"/>
      <c r="CL2" s="181"/>
      <c r="CM2" s="181"/>
      <c r="CN2" s="181"/>
      <c r="CO2" s="181"/>
      <c r="CP2" s="181"/>
      <c r="CQ2" s="181"/>
      <c r="CR2" s="181"/>
      <c r="CS2" s="181"/>
      <c r="CT2" s="181"/>
      <c r="CU2" s="181"/>
      <c r="CV2" s="181"/>
      <c r="CW2" s="181"/>
      <c r="CX2" s="181"/>
      <c r="CY2" s="181"/>
      <c r="CZ2" s="181"/>
      <c r="DA2" s="181"/>
      <c r="DB2" s="181"/>
      <c r="DC2" s="181"/>
      <c r="DD2" s="181"/>
      <c r="DE2" s="181"/>
      <c r="DF2" s="181"/>
      <c r="DG2" s="181"/>
      <c r="DH2" s="181"/>
      <c r="DI2" s="181"/>
      <c r="DJ2" s="181"/>
      <c r="DK2" s="181"/>
      <c r="DL2" s="181"/>
      <c r="DM2" s="181"/>
      <c r="DN2" s="181"/>
      <c r="DO2" s="181"/>
      <c r="DP2" s="181"/>
      <c r="DQ2" s="181"/>
      <c r="DR2" s="181"/>
      <c r="DS2" s="181"/>
      <c r="DT2" s="181"/>
      <c r="DU2" s="181"/>
      <c r="DV2" s="181"/>
      <c r="DW2" s="181"/>
      <c r="DX2" s="181"/>
      <c r="DY2" s="181"/>
      <c r="DZ2" s="181"/>
      <c r="EA2" s="181"/>
      <c r="EB2" s="181"/>
      <c r="EC2" s="181"/>
      <c r="ED2" s="181"/>
      <c r="EE2" s="181"/>
      <c r="EF2" s="181"/>
      <c r="EG2" s="181"/>
      <c r="EH2" s="181"/>
      <c r="EI2" s="181"/>
      <c r="EJ2" s="181"/>
      <c r="EK2" s="181"/>
      <c r="EL2" s="181"/>
      <c r="EM2" s="181"/>
      <c r="EN2" s="181"/>
      <c r="EO2" s="181"/>
      <c r="EP2" s="181"/>
      <c r="EQ2" s="181"/>
      <c r="ER2" s="181"/>
      <c r="ES2" s="181"/>
      <c r="ET2" s="181"/>
      <c r="EU2" s="181"/>
      <c r="EV2" s="181"/>
      <c r="EW2" s="181"/>
      <c r="EX2" s="181"/>
      <c r="EY2" s="181"/>
      <c r="EZ2" s="181"/>
      <c r="FA2" s="181"/>
      <c r="FB2" s="181"/>
      <c r="FC2" s="181"/>
      <c r="FD2" s="181"/>
      <c r="FE2" s="181"/>
      <c r="FF2" s="181"/>
      <c r="FG2" s="181"/>
      <c r="FH2" s="181"/>
      <c r="FI2" s="181"/>
      <c r="FJ2" s="181"/>
      <c r="FK2" s="181"/>
      <c r="FL2" s="181"/>
      <c r="FM2" s="181"/>
      <c r="FN2" s="181"/>
      <c r="FO2" s="181"/>
      <c r="FP2" s="181"/>
      <c r="FQ2" s="181"/>
      <c r="FR2" s="181"/>
      <c r="FS2" s="181"/>
      <c r="FT2" s="181"/>
      <c r="FU2" s="181"/>
      <c r="FV2" s="181"/>
      <c r="FW2" s="181"/>
      <c r="FX2" s="181"/>
      <c r="FY2" s="181"/>
      <c r="FZ2" s="181"/>
      <c r="GA2" s="181"/>
      <c r="GB2" s="181"/>
      <c r="GC2" s="181"/>
      <c r="GD2" s="181"/>
      <c r="GE2" s="181"/>
      <c r="GF2" s="181"/>
      <c r="GG2" s="181"/>
      <c r="GH2" s="181"/>
      <c r="GI2" s="181"/>
      <c r="GJ2" s="181"/>
      <c r="GK2" s="181"/>
      <c r="GL2" s="181"/>
      <c r="GM2" s="181"/>
      <c r="GN2" s="181"/>
      <c r="GO2" s="181"/>
      <c r="GP2" s="181"/>
      <c r="GQ2" s="181"/>
      <c r="GR2" s="181"/>
      <c r="GS2" s="181"/>
      <c r="GT2" s="181"/>
      <c r="GU2" s="181"/>
      <c r="GV2" s="181"/>
      <c r="GW2" s="181"/>
      <c r="GX2" s="181"/>
      <c r="GY2" s="181"/>
      <c r="GZ2" s="181"/>
      <c r="HA2" s="181"/>
      <c r="HB2" s="181"/>
      <c r="HC2" s="181"/>
      <c r="HD2" s="181"/>
      <c r="HE2" s="181"/>
      <c r="HF2" s="181"/>
      <c r="HG2" s="181"/>
      <c r="HH2" s="181"/>
      <c r="HI2" s="181"/>
      <c r="HJ2" s="181"/>
      <c r="HK2" s="181"/>
      <c r="HL2" s="181"/>
      <c r="HM2" s="181"/>
      <c r="HN2" s="181"/>
      <c r="HO2" s="181"/>
      <c r="HP2" s="181"/>
      <c r="HQ2" s="181"/>
      <c r="HR2" s="181"/>
      <c r="HS2" s="181"/>
      <c r="HT2" s="181"/>
      <c r="HU2" s="181"/>
      <c r="HV2" s="181"/>
      <c r="HW2" s="181"/>
      <c r="HX2" s="181"/>
      <c r="HY2" s="181"/>
      <c r="HZ2" s="181"/>
      <c r="IA2" s="181"/>
      <c r="IB2" s="181"/>
      <c r="IC2" s="181"/>
      <c r="ID2" s="181"/>
      <c r="IE2" s="181"/>
      <c r="IF2" s="181"/>
      <c r="IG2" s="181"/>
      <c r="IH2" s="181"/>
      <c r="II2" s="181"/>
      <c r="IJ2" s="181"/>
      <c r="IK2" s="181"/>
    </row>
    <row r="3" s="160" customFormat="1" customHeight="1" spans="1:245">
      <c r="A3" s="185" t="s">
        <v>1180</v>
      </c>
      <c r="B3" s="185"/>
      <c r="C3" s="185"/>
      <c r="D3" s="185"/>
      <c r="E3" s="180"/>
      <c r="F3" s="180"/>
      <c r="G3" s="181"/>
      <c r="H3" s="181"/>
      <c r="I3" s="181"/>
      <c r="J3" s="181"/>
      <c r="K3" s="181"/>
      <c r="L3" s="181"/>
      <c r="M3" s="181"/>
      <c r="N3" s="181"/>
      <c r="O3" s="181"/>
      <c r="P3" s="181"/>
      <c r="Q3" s="181"/>
      <c r="R3" s="181"/>
      <c r="S3" s="181"/>
      <c r="T3" s="181"/>
      <c r="U3" s="181"/>
      <c r="V3" s="181"/>
      <c r="W3" s="181"/>
      <c r="X3" s="181"/>
      <c r="Y3" s="181"/>
      <c r="Z3" s="181"/>
      <c r="AA3" s="181"/>
      <c r="AB3" s="181"/>
      <c r="AC3" s="181"/>
      <c r="AD3" s="181"/>
      <c r="AE3" s="181"/>
      <c r="AF3" s="181"/>
      <c r="AG3" s="181"/>
      <c r="AH3" s="181"/>
      <c r="AI3" s="181"/>
      <c r="AJ3" s="181"/>
      <c r="AK3" s="181"/>
      <c r="AL3" s="181"/>
      <c r="AM3" s="181"/>
      <c r="AN3" s="181"/>
      <c r="AO3" s="181"/>
      <c r="AP3" s="181"/>
      <c r="AQ3" s="181"/>
      <c r="AR3" s="181"/>
      <c r="AS3" s="181"/>
      <c r="AT3" s="181"/>
      <c r="AU3" s="181"/>
      <c r="AV3" s="181"/>
      <c r="AW3" s="181"/>
      <c r="AX3" s="181"/>
      <c r="AY3" s="181"/>
      <c r="AZ3" s="181"/>
      <c r="BA3" s="181"/>
      <c r="BB3" s="181"/>
      <c r="BC3" s="181"/>
      <c r="BD3" s="181"/>
      <c r="BE3" s="181"/>
      <c r="BF3" s="181"/>
      <c r="BG3" s="181"/>
      <c r="BH3" s="181"/>
      <c r="BI3" s="181"/>
      <c r="BJ3" s="181"/>
      <c r="BK3" s="181"/>
      <c r="BL3" s="181"/>
      <c r="BM3" s="181"/>
      <c r="BN3" s="181"/>
      <c r="BO3" s="181"/>
      <c r="BP3" s="181"/>
      <c r="BQ3" s="181"/>
      <c r="BR3" s="181"/>
      <c r="BS3" s="181"/>
      <c r="BT3" s="181"/>
      <c r="BU3" s="181"/>
      <c r="BV3" s="181"/>
      <c r="BW3" s="181"/>
      <c r="BX3" s="181"/>
      <c r="BY3" s="181"/>
      <c r="BZ3" s="181"/>
      <c r="CA3" s="181"/>
      <c r="CB3" s="181"/>
      <c r="CC3" s="181"/>
      <c r="CD3" s="181"/>
      <c r="CE3" s="181"/>
      <c r="CF3" s="181"/>
      <c r="CG3" s="181"/>
      <c r="CH3" s="181"/>
      <c r="CI3" s="181"/>
      <c r="CJ3" s="181"/>
      <c r="CK3" s="181"/>
      <c r="CL3" s="181"/>
      <c r="CM3" s="181"/>
      <c r="CN3" s="181"/>
      <c r="CO3" s="181"/>
      <c r="CP3" s="181"/>
      <c r="CQ3" s="181"/>
      <c r="CR3" s="181"/>
      <c r="CS3" s="181"/>
      <c r="CT3" s="181"/>
      <c r="CU3" s="181"/>
      <c r="CV3" s="181"/>
      <c r="CW3" s="181"/>
      <c r="CX3" s="181"/>
      <c r="CY3" s="181"/>
      <c r="CZ3" s="181"/>
      <c r="DA3" s="181"/>
      <c r="DB3" s="181"/>
      <c r="DC3" s="181"/>
      <c r="DD3" s="181"/>
      <c r="DE3" s="181"/>
      <c r="DF3" s="181"/>
      <c r="DG3" s="181"/>
      <c r="DH3" s="181"/>
      <c r="DI3" s="181"/>
      <c r="DJ3" s="181"/>
      <c r="DK3" s="181"/>
      <c r="DL3" s="181"/>
      <c r="DM3" s="181"/>
      <c r="DN3" s="181"/>
      <c r="DO3" s="181"/>
      <c r="DP3" s="181"/>
      <c r="DQ3" s="181"/>
      <c r="DR3" s="181"/>
      <c r="DS3" s="181"/>
      <c r="DT3" s="181"/>
      <c r="DU3" s="181"/>
      <c r="DV3" s="181"/>
      <c r="DW3" s="181"/>
      <c r="DX3" s="181"/>
      <c r="DY3" s="181"/>
      <c r="DZ3" s="181"/>
      <c r="EA3" s="181"/>
      <c r="EB3" s="181"/>
      <c r="EC3" s="181"/>
      <c r="ED3" s="181"/>
      <c r="EE3" s="181"/>
      <c r="EF3" s="181"/>
      <c r="EG3" s="181"/>
      <c r="EH3" s="181"/>
      <c r="EI3" s="181"/>
      <c r="EJ3" s="181"/>
      <c r="EK3" s="181"/>
      <c r="EL3" s="181"/>
      <c r="EM3" s="181"/>
      <c r="EN3" s="181"/>
      <c r="EO3" s="181"/>
      <c r="EP3" s="181"/>
      <c r="EQ3" s="181"/>
      <c r="ER3" s="181"/>
      <c r="ES3" s="181"/>
      <c r="ET3" s="181"/>
      <c r="EU3" s="181"/>
      <c r="EV3" s="181"/>
      <c r="EW3" s="181"/>
      <c r="EX3" s="181"/>
      <c r="EY3" s="181"/>
      <c r="EZ3" s="181"/>
      <c r="FA3" s="181"/>
      <c r="FB3" s="181"/>
      <c r="FC3" s="181"/>
      <c r="FD3" s="181"/>
      <c r="FE3" s="181"/>
      <c r="FF3" s="181"/>
      <c r="FG3" s="181"/>
      <c r="FH3" s="181"/>
      <c r="FI3" s="181"/>
      <c r="FJ3" s="181"/>
      <c r="FK3" s="181"/>
      <c r="FL3" s="181"/>
      <c r="FM3" s="181"/>
      <c r="FN3" s="181"/>
      <c r="FO3" s="181"/>
      <c r="FP3" s="181"/>
      <c r="FQ3" s="181"/>
      <c r="FR3" s="181"/>
      <c r="FS3" s="181"/>
      <c r="FT3" s="181"/>
      <c r="FU3" s="181"/>
      <c r="FV3" s="181"/>
      <c r="FW3" s="181"/>
      <c r="FX3" s="181"/>
      <c r="FY3" s="181"/>
      <c r="FZ3" s="181"/>
      <c r="GA3" s="181"/>
      <c r="GB3" s="181"/>
      <c r="GC3" s="181"/>
      <c r="GD3" s="181"/>
      <c r="GE3" s="181"/>
      <c r="GF3" s="181"/>
      <c r="GG3" s="181"/>
      <c r="GH3" s="181"/>
      <c r="GI3" s="181"/>
      <c r="GJ3" s="181"/>
      <c r="GK3" s="181"/>
      <c r="GL3" s="181"/>
      <c r="GM3" s="181"/>
      <c r="GN3" s="181"/>
      <c r="GO3" s="181"/>
      <c r="GP3" s="181"/>
      <c r="GQ3" s="181"/>
      <c r="GR3" s="181"/>
      <c r="GS3" s="181"/>
      <c r="GT3" s="181"/>
      <c r="GU3" s="181"/>
      <c r="GV3" s="181"/>
      <c r="GW3" s="181"/>
      <c r="GX3" s="181"/>
      <c r="GY3" s="181"/>
      <c r="GZ3" s="181"/>
      <c r="HA3" s="181"/>
      <c r="HB3" s="181"/>
      <c r="HC3" s="181"/>
      <c r="HD3" s="181"/>
      <c r="HE3" s="181"/>
      <c r="HF3" s="181"/>
      <c r="HG3" s="181"/>
      <c r="HH3" s="181"/>
      <c r="HI3" s="181"/>
      <c r="HJ3" s="181"/>
      <c r="HK3" s="181"/>
      <c r="HL3" s="181"/>
      <c r="HM3" s="181"/>
      <c r="HN3" s="181"/>
      <c r="HO3" s="181"/>
      <c r="HP3" s="181"/>
      <c r="HQ3" s="181"/>
      <c r="HR3" s="181"/>
      <c r="HS3" s="181"/>
      <c r="HT3" s="181"/>
      <c r="HU3" s="181"/>
      <c r="HV3" s="181"/>
      <c r="HW3" s="181"/>
      <c r="HX3" s="181"/>
      <c r="HY3" s="181"/>
      <c r="HZ3" s="181"/>
      <c r="IA3" s="181"/>
      <c r="IB3" s="181"/>
      <c r="IC3" s="181"/>
      <c r="ID3" s="181"/>
      <c r="IE3" s="181"/>
      <c r="IF3" s="181"/>
      <c r="IG3" s="181"/>
      <c r="IH3" s="181"/>
      <c r="II3" s="181"/>
      <c r="IJ3" s="181"/>
      <c r="IK3" s="181"/>
    </row>
    <row r="4" s="160" customFormat="1" ht="51" customHeight="1" spans="1:245">
      <c r="A4" s="186" t="s">
        <v>2</v>
      </c>
      <c r="B4" s="187" t="s">
        <v>5</v>
      </c>
      <c r="C4" s="188" t="s">
        <v>49</v>
      </c>
      <c r="D4" s="187" t="s">
        <v>5</v>
      </c>
      <c r="E4" s="180"/>
      <c r="F4" s="180"/>
      <c r="G4" s="181"/>
      <c r="H4" s="181"/>
      <c r="I4" s="181"/>
      <c r="J4" s="181"/>
      <c r="K4" s="181"/>
      <c r="L4" s="181"/>
      <c r="M4" s="181"/>
      <c r="N4" s="181"/>
      <c r="O4" s="181"/>
      <c r="P4" s="181"/>
      <c r="Q4" s="181"/>
      <c r="R4" s="181"/>
      <c r="S4" s="181"/>
      <c r="T4" s="181"/>
      <c r="U4" s="181"/>
      <c r="V4" s="181"/>
      <c r="W4" s="181"/>
      <c r="X4" s="181"/>
      <c r="Y4" s="181"/>
      <c r="Z4" s="181"/>
      <c r="AA4" s="181"/>
      <c r="AB4" s="181"/>
      <c r="AC4" s="181"/>
      <c r="AD4" s="181"/>
      <c r="AE4" s="181"/>
      <c r="AF4" s="181"/>
      <c r="AG4" s="181"/>
      <c r="AH4" s="181"/>
      <c r="AI4" s="181"/>
      <c r="AJ4" s="181"/>
      <c r="AK4" s="181"/>
      <c r="AL4" s="181"/>
      <c r="AM4" s="181"/>
      <c r="AN4" s="181"/>
      <c r="AO4" s="181"/>
      <c r="AP4" s="181"/>
      <c r="AQ4" s="181"/>
      <c r="AR4" s="181"/>
      <c r="AS4" s="181"/>
      <c r="AT4" s="181"/>
      <c r="AU4" s="181"/>
      <c r="AV4" s="181"/>
      <c r="AW4" s="181"/>
      <c r="AX4" s="181"/>
      <c r="AY4" s="181"/>
      <c r="AZ4" s="181"/>
      <c r="BA4" s="181"/>
      <c r="BB4" s="181"/>
      <c r="BC4" s="181"/>
      <c r="BD4" s="181"/>
      <c r="BE4" s="181"/>
      <c r="BF4" s="181"/>
      <c r="BG4" s="181"/>
      <c r="BH4" s="181"/>
      <c r="BI4" s="181"/>
      <c r="BJ4" s="181"/>
      <c r="BK4" s="181"/>
      <c r="BL4" s="181"/>
      <c r="BM4" s="181"/>
      <c r="BN4" s="181"/>
      <c r="BO4" s="181"/>
      <c r="BP4" s="181"/>
      <c r="BQ4" s="181"/>
      <c r="BR4" s="181"/>
      <c r="BS4" s="181"/>
      <c r="BT4" s="181"/>
      <c r="BU4" s="181"/>
      <c r="BV4" s="181"/>
      <c r="BW4" s="181"/>
      <c r="BX4" s="181"/>
      <c r="BY4" s="181"/>
      <c r="BZ4" s="181"/>
      <c r="CA4" s="181"/>
      <c r="CB4" s="181"/>
      <c r="CC4" s="181"/>
      <c r="CD4" s="181"/>
      <c r="CE4" s="181"/>
      <c r="CF4" s="181"/>
      <c r="CG4" s="181"/>
      <c r="CH4" s="181"/>
      <c r="CI4" s="181"/>
      <c r="CJ4" s="181"/>
      <c r="CK4" s="181"/>
      <c r="CL4" s="181"/>
      <c r="CM4" s="181"/>
      <c r="CN4" s="181"/>
      <c r="CO4" s="181"/>
      <c r="CP4" s="181"/>
      <c r="CQ4" s="181"/>
      <c r="CR4" s="181"/>
      <c r="CS4" s="181"/>
      <c r="CT4" s="181"/>
      <c r="CU4" s="181"/>
      <c r="CV4" s="181"/>
      <c r="CW4" s="181"/>
      <c r="CX4" s="181"/>
      <c r="CY4" s="181"/>
      <c r="CZ4" s="181"/>
      <c r="DA4" s="181"/>
      <c r="DB4" s="181"/>
      <c r="DC4" s="181"/>
      <c r="DD4" s="181"/>
      <c r="DE4" s="181"/>
      <c r="DF4" s="181"/>
      <c r="DG4" s="181"/>
      <c r="DH4" s="181"/>
      <c r="DI4" s="181"/>
      <c r="DJ4" s="181"/>
      <c r="DK4" s="181"/>
      <c r="DL4" s="181"/>
      <c r="DM4" s="181"/>
      <c r="DN4" s="181"/>
      <c r="DO4" s="181"/>
      <c r="DP4" s="181"/>
      <c r="DQ4" s="181"/>
      <c r="DR4" s="181"/>
      <c r="DS4" s="181"/>
      <c r="DT4" s="181"/>
      <c r="DU4" s="181"/>
      <c r="DV4" s="181"/>
      <c r="DW4" s="181"/>
      <c r="DX4" s="181"/>
      <c r="DY4" s="181"/>
      <c r="DZ4" s="181"/>
      <c r="EA4" s="181"/>
      <c r="EB4" s="181"/>
      <c r="EC4" s="181"/>
      <c r="ED4" s="181"/>
      <c r="EE4" s="181"/>
      <c r="EF4" s="181"/>
      <c r="EG4" s="181"/>
      <c r="EH4" s="181"/>
      <c r="EI4" s="181"/>
      <c r="EJ4" s="181"/>
      <c r="EK4" s="181"/>
      <c r="EL4" s="181"/>
      <c r="EM4" s="181"/>
      <c r="EN4" s="181"/>
      <c r="EO4" s="181"/>
      <c r="EP4" s="181"/>
      <c r="EQ4" s="181"/>
      <c r="ER4" s="181"/>
      <c r="ES4" s="181"/>
      <c r="ET4" s="181"/>
      <c r="EU4" s="181"/>
      <c r="EV4" s="181"/>
      <c r="EW4" s="181"/>
      <c r="EX4" s="181"/>
      <c r="EY4" s="181"/>
      <c r="EZ4" s="181"/>
      <c r="FA4" s="181"/>
      <c r="FB4" s="181"/>
      <c r="FC4" s="181"/>
      <c r="FD4" s="181"/>
      <c r="FE4" s="181"/>
      <c r="FF4" s="181"/>
      <c r="FG4" s="181"/>
      <c r="FH4" s="181"/>
      <c r="FI4" s="181"/>
      <c r="FJ4" s="181"/>
      <c r="FK4" s="181"/>
      <c r="FL4" s="181"/>
      <c r="FM4" s="181"/>
      <c r="FN4" s="181"/>
      <c r="FO4" s="181"/>
      <c r="FP4" s="181"/>
      <c r="FQ4" s="181"/>
      <c r="FR4" s="181"/>
      <c r="FS4" s="181"/>
      <c r="FT4" s="181"/>
      <c r="FU4" s="181"/>
      <c r="FV4" s="181"/>
      <c r="FW4" s="181"/>
      <c r="FX4" s="181"/>
      <c r="FY4" s="181"/>
      <c r="FZ4" s="181"/>
      <c r="GA4" s="181"/>
      <c r="GB4" s="181"/>
      <c r="GC4" s="181"/>
      <c r="GD4" s="181"/>
      <c r="GE4" s="181"/>
      <c r="GF4" s="181"/>
      <c r="GG4" s="181"/>
      <c r="GH4" s="181"/>
      <c r="GI4" s="181"/>
      <c r="GJ4" s="181"/>
      <c r="GK4" s="181"/>
      <c r="GL4" s="181"/>
      <c r="GM4" s="181"/>
      <c r="GN4" s="181"/>
      <c r="GO4" s="181"/>
      <c r="GP4" s="181"/>
      <c r="GQ4" s="181"/>
      <c r="GR4" s="181"/>
      <c r="GS4" s="181"/>
      <c r="GT4" s="181"/>
      <c r="GU4" s="181"/>
      <c r="GV4" s="181"/>
      <c r="GW4" s="181"/>
      <c r="GX4" s="181"/>
      <c r="GY4" s="181"/>
      <c r="GZ4" s="181"/>
      <c r="HA4" s="181"/>
      <c r="HB4" s="181"/>
      <c r="HC4" s="181"/>
      <c r="HD4" s="181"/>
      <c r="HE4" s="181"/>
      <c r="HF4" s="181"/>
      <c r="HG4" s="181"/>
      <c r="HH4" s="181"/>
      <c r="HI4" s="181"/>
      <c r="HJ4" s="181"/>
      <c r="HK4" s="181"/>
      <c r="HL4" s="181"/>
      <c r="HM4" s="181"/>
      <c r="HN4" s="181"/>
      <c r="HO4" s="181"/>
      <c r="HP4" s="181"/>
      <c r="HQ4" s="181"/>
      <c r="HR4" s="181"/>
      <c r="HS4" s="181"/>
      <c r="HT4" s="181"/>
      <c r="HU4" s="181"/>
      <c r="HV4" s="181"/>
      <c r="HW4" s="181"/>
      <c r="HX4" s="181"/>
      <c r="HY4" s="181"/>
      <c r="HZ4" s="181"/>
      <c r="IA4" s="181"/>
      <c r="IB4" s="181"/>
      <c r="IC4" s="181"/>
      <c r="ID4" s="181"/>
      <c r="IE4" s="181"/>
      <c r="IF4" s="181"/>
      <c r="IG4" s="181"/>
      <c r="IH4" s="181"/>
      <c r="II4" s="181"/>
      <c r="IJ4" s="181"/>
      <c r="IK4" s="181"/>
    </row>
    <row r="5" s="160" customFormat="1" ht="38" customHeight="1" spans="1:245">
      <c r="A5" s="186" t="s">
        <v>47</v>
      </c>
      <c r="B5" s="189">
        <f>B6+B12</f>
        <v>55480</v>
      </c>
      <c r="C5" s="190" t="s">
        <v>47</v>
      </c>
      <c r="D5" s="189">
        <f>D6+D11+D12</f>
        <v>55480</v>
      </c>
      <c r="E5" s="180"/>
      <c r="F5" s="180"/>
      <c r="G5" s="181"/>
      <c r="H5" s="181"/>
      <c r="I5" s="181"/>
      <c r="J5" s="181"/>
      <c r="K5" s="181"/>
      <c r="L5" s="181"/>
      <c r="M5" s="181"/>
      <c r="N5" s="181"/>
      <c r="O5" s="181"/>
      <c r="P5" s="181"/>
      <c r="Q5" s="181"/>
      <c r="R5" s="181"/>
      <c r="S5" s="181"/>
      <c r="T5" s="181"/>
      <c r="U5" s="181"/>
      <c r="V5" s="181"/>
      <c r="W5" s="181"/>
      <c r="X5" s="181"/>
      <c r="Y5" s="181"/>
      <c r="Z5" s="181"/>
      <c r="AA5" s="181"/>
      <c r="AB5" s="181"/>
      <c r="AC5" s="181"/>
      <c r="AD5" s="181"/>
      <c r="AE5" s="181"/>
      <c r="AF5" s="181"/>
      <c r="AG5" s="181"/>
      <c r="AH5" s="181"/>
      <c r="AI5" s="181"/>
      <c r="AJ5" s="181"/>
      <c r="AK5" s="181"/>
      <c r="AL5" s="181"/>
      <c r="AM5" s="181"/>
      <c r="AN5" s="181"/>
      <c r="AO5" s="181"/>
      <c r="AP5" s="181"/>
      <c r="AQ5" s="181"/>
      <c r="AR5" s="181"/>
      <c r="AS5" s="181"/>
      <c r="AT5" s="181"/>
      <c r="AU5" s="181"/>
      <c r="AV5" s="181"/>
      <c r="AW5" s="181"/>
      <c r="AX5" s="181"/>
      <c r="AY5" s="181"/>
      <c r="AZ5" s="181"/>
      <c r="BA5" s="181"/>
      <c r="BB5" s="181"/>
      <c r="BC5" s="181"/>
      <c r="BD5" s="181"/>
      <c r="BE5" s="181"/>
      <c r="BF5" s="181"/>
      <c r="BG5" s="181"/>
      <c r="BH5" s="181"/>
      <c r="BI5" s="181"/>
      <c r="BJ5" s="181"/>
      <c r="BK5" s="181"/>
      <c r="BL5" s="181"/>
      <c r="BM5" s="181"/>
      <c r="BN5" s="181"/>
      <c r="BO5" s="181"/>
      <c r="BP5" s="181"/>
      <c r="BQ5" s="181"/>
      <c r="BR5" s="181"/>
      <c r="BS5" s="181"/>
      <c r="BT5" s="181"/>
      <c r="BU5" s="181"/>
      <c r="BV5" s="181"/>
      <c r="BW5" s="181"/>
      <c r="BX5" s="181"/>
      <c r="BY5" s="181"/>
      <c r="BZ5" s="181"/>
      <c r="CA5" s="181"/>
      <c r="CB5" s="181"/>
      <c r="CC5" s="181"/>
      <c r="CD5" s="181"/>
      <c r="CE5" s="181"/>
      <c r="CF5" s="181"/>
      <c r="CG5" s="181"/>
      <c r="CH5" s="181"/>
      <c r="CI5" s="181"/>
      <c r="CJ5" s="181"/>
      <c r="CK5" s="181"/>
      <c r="CL5" s="181"/>
      <c r="CM5" s="181"/>
      <c r="CN5" s="181"/>
      <c r="CO5" s="181"/>
      <c r="CP5" s="181"/>
      <c r="CQ5" s="181"/>
      <c r="CR5" s="181"/>
      <c r="CS5" s="181"/>
      <c r="CT5" s="181"/>
      <c r="CU5" s="181"/>
      <c r="CV5" s="181"/>
      <c r="CW5" s="181"/>
      <c r="CX5" s="181"/>
      <c r="CY5" s="181"/>
      <c r="CZ5" s="181"/>
      <c r="DA5" s="181"/>
      <c r="DB5" s="181"/>
      <c r="DC5" s="181"/>
      <c r="DD5" s="181"/>
      <c r="DE5" s="181"/>
      <c r="DF5" s="181"/>
      <c r="DG5" s="181"/>
      <c r="DH5" s="181"/>
      <c r="DI5" s="181"/>
      <c r="DJ5" s="181"/>
      <c r="DK5" s="181"/>
      <c r="DL5" s="181"/>
      <c r="DM5" s="181"/>
      <c r="DN5" s="181"/>
      <c r="DO5" s="181"/>
      <c r="DP5" s="181"/>
      <c r="DQ5" s="181"/>
      <c r="DR5" s="181"/>
      <c r="DS5" s="181"/>
      <c r="DT5" s="181"/>
      <c r="DU5" s="181"/>
      <c r="DV5" s="181"/>
      <c r="DW5" s="181"/>
      <c r="DX5" s="181"/>
      <c r="DY5" s="181"/>
      <c r="DZ5" s="181"/>
      <c r="EA5" s="181"/>
      <c r="EB5" s="181"/>
      <c r="EC5" s="181"/>
      <c r="ED5" s="181"/>
      <c r="EE5" s="181"/>
      <c r="EF5" s="181"/>
      <c r="EG5" s="181"/>
      <c r="EH5" s="181"/>
      <c r="EI5" s="181"/>
      <c r="EJ5" s="181"/>
      <c r="EK5" s="181"/>
      <c r="EL5" s="181"/>
      <c r="EM5" s="181"/>
      <c r="EN5" s="181"/>
      <c r="EO5" s="181"/>
      <c r="EP5" s="181"/>
      <c r="EQ5" s="181"/>
      <c r="ER5" s="181"/>
      <c r="ES5" s="181"/>
      <c r="ET5" s="181"/>
      <c r="EU5" s="181"/>
      <c r="EV5" s="181"/>
      <c r="EW5" s="181"/>
      <c r="EX5" s="181"/>
      <c r="EY5" s="181"/>
      <c r="EZ5" s="181"/>
      <c r="FA5" s="181"/>
      <c r="FB5" s="181"/>
      <c r="FC5" s="181"/>
      <c r="FD5" s="181"/>
      <c r="FE5" s="181"/>
      <c r="FF5" s="181"/>
      <c r="FG5" s="181"/>
      <c r="FH5" s="181"/>
      <c r="FI5" s="181"/>
      <c r="FJ5" s="181"/>
      <c r="FK5" s="181"/>
      <c r="FL5" s="181"/>
      <c r="FM5" s="181"/>
      <c r="FN5" s="181"/>
      <c r="FO5" s="181"/>
      <c r="FP5" s="181"/>
      <c r="FQ5" s="181"/>
      <c r="FR5" s="181"/>
      <c r="FS5" s="181"/>
      <c r="FT5" s="181"/>
      <c r="FU5" s="181"/>
      <c r="FV5" s="181"/>
      <c r="FW5" s="181"/>
      <c r="FX5" s="181"/>
      <c r="FY5" s="181"/>
      <c r="FZ5" s="181"/>
      <c r="GA5" s="181"/>
      <c r="GB5" s="181"/>
      <c r="GC5" s="181"/>
      <c r="GD5" s="181"/>
      <c r="GE5" s="181"/>
      <c r="GF5" s="181"/>
      <c r="GG5" s="181"/>
      <c r="GH5" s="181"/>
      <c r="GI5" s="181"/>
      <c r="GJ5" s="181"/>
      <c r="GK5" s="181"/>
      <c r="GL5" s="181"/>
      <c r="GM5" s="181"/>
      <c r="GN5" s="181"/>
      <c r="GO5" s="181"/>
      <c r="GP5" s="181"/>
      <c r="GQ5" s="181"/>
      <c r="GR5" s="181"/>
      <c r="GS5" s="181"/>
      <c r="GT5" s="181"/>
      <c r="GU5" s="181"/>
      <c r="GV5" s="181"/>
      <c r="GW5" s="181"/>
      <c r="GX5" s="181"/>
      <c r="GY5" s="181"/>
      <c r="GZ5" s="181"/>
      <c r="HA5" s="181"/>
      <c r="HB5" s="181"/>
      <c r="HC5" s="181"/>
      <c r="HD5" s="181"/>
      <c r="HE5" s="181"/>
      <c r="HF5" s="181"/>
      <c r="HG5" s="181"/>
      <c r="HH5" s="181"/>
      <c r="HI5" s="181"/>
      <c r="HJ5" s="181"/>
      <c r="HK5" s="181"/>
      <c r="HL5" s="181"/>
      <c r="HM5" s="181"/>
      <c r="HN5" s="181"/>
      <c r="HO5" s="181"/>
      <c r="HP5" s="181"/>
      <c r="HQ5" s="181"/>
      <c r="HR5" s="181"/>
      <c r="HS5" s="181"/>
      <c r="HT5" s="181"/>
      <c r="HU5" s="181"/>
      <c r="HV5" s="181"/>
      <c r="HW5" s="181"/>
      <c r="HX5" s="181"/>
      <c r="HY5" s="181"/>
      <c r="HZ5" s="181"/>
      <c r="IA5" s="181"/>
      <c r="IB5" s="181"/>
      <c r="IC5" s="181"/>
      <c r="ID5" s="181"/>
      <c r="IE5" s="181"/>
      <c r="IF5" s="181"/>
      <c r="IG5" s="181"/>
      <c r="IH5" s="181"/>
      <c r="II5" s="181"/>
      <c r="IJ5" s="181"/>
      <c r="IK5" s="181"/>
    </row>
    <row r="6" s="160" customFormat="1" ht="35" customHeight="1" spans="1:245">
      <c r="A6" s="191" t="s">
        <v>1181</v>
      </c>
      <c r="B6" s="121">
        <f>'11政府性基金收入表'!B6</f>
        <v>51160</v>
      </c>
      <c r="C6" s="192" t="s">
        <v>1182</v>
      </c>
      <c r="D6" s="193">
        <f>D7+D8+D9+D10</f>
        <v>52380</v>
      </c>
      <c r="E6" s="180"/>
      <c r="F6" s="180"/>
      <c r="G6" s="181"/>
      <c r="H6" s="181"/>
      <c r="I6" s="181"/>
      <c r="J6" s="181"/>
      <c r="K6" s="181"/>
      <c r="L6" s="181"/>
      <c r="M6" s="181"/>
      <c r="N6" s="181"/>
      <c r="O6" s="181"/>
      <c r="P6" s="181"/>
      <c r="Q6" s="181"/>
      <c r="R6" s="181"/>
      <c r="S6" s="181"/>
      <c r="T6" s="181"/>
      <c r="U6" s="181"/>
      <c r="V6" s="181"/>
      <c r="W6" s="181"/>
      <c r="X6" s="181"/>
      <c r="Y6" s="181"/>
      <c r="Z6" s="181"/>
      <c r="AA6" s="181"/>
      <c r="AB6" s="181"/>
      <c r="AC6" s="181"/>
      <c r="AD6" s="181"/>
      <c r="AE6" s="181"/>
      <c r="AF6" s="181"/>
      <c r="AG6" s="181"/>
      <c r="AH6" s="181"/>
      <c r="AI6" s="181"/>
      <c r="AJ6" s="181"/>
      <c r="AK6" s="181"/>
      <c r="AL6" s="181"/>
      <c r="AM6" s="181"/>
      <c r="AN6" s="181"/>
      <c r="AO6" s="181"/>
      <c r="AP6" s="181"/>
      <c r="AQ6" s="181"/>
      <c r="AR6" s="181"/>
      <c r="AS6" s="181"/>
      <c r="AT6" s="181"/>
      <c r="AU6" s="181"/>
      <c r="AV6" s="181"/>
      <c r="AW6" s="181"/>
      <c r="AX6" s="181"/>
      <c r="AY6" s="181"/>
      <c r="AZ6" s="181"/>
      <c r="BA6" s="181"/>
      <c r="BB6" s="181"/>
      <c r="BC6" s="181"/>
      <c r="BD6" s="181"/>
      <c r="BE6" s="181"/>
      <c r="BF6" s="181"/>
      <c r="BG6" s="181"/>
      <c r="BH6" s="181"/>
      <c r="BI6" s="181"/>
      <c r="BJ6" s="181"/>
      <c r="BK6" s="181"/>
      <c r="BL6" s="181"/>
      <c r="BM6" s="181"/>
      <c r="BN6" s="181"/>
      <c r="BO6" s="181"/>
      <c r="BP6" s="181"/>
      <c r="BQ6" s="181"/>
      <c r="BR6" s="181"/>
      <c r="BS6" s="181"/>
      <c r="BT6" s="181"/>
      <c r="BU6" s="181"/>
      <c r="BV6" s="181"/>
      <c r="BW6" s="181"/>
      <c r="BX6" s="181"/>
      <c r="BY6" s="181"/>
      <c r="BZ6" s="181"/>
      <c r="CA6" s="181"/>
      <c r="CB6" s="181"/>
      <c r="CC6" s="181"/>
      <c r="CD6" s="181"/>
      <c r="CE6" s="181"/>
      <c r="CF6" s="181"/>
      <c r="CG6" s="181"/>
      <c r="CH6" s="181"/>
      <c r="CI6" s="181"/>
      <c r="CJ6" s="181"/>
      <c r="CK6" s="181"/>
      <c r="CL6" s="181"/>
      <c r="CM6" s="181"/>
      <c r="CN6" s="181"/>
      <c r="CO6" s="181"/>
      <c r="CP6" s="181"/>
      <c r="CQ6" s="181"/>
      <c r="CR6" s="181"/>
      <c r="CS6" s="181"/>
      <c r="CT6" s="181"/>
      <c r="CU6" s="181"/>
      <c r="CV6" s="181"/>
      <c r="CW6" s="181"/>
      <c r="CX6" s="181"/>
      <c r="CY6" s="181"/>
      <c r="CZ6" s="181"/>
      <c r="DA6" s="181"/>
      <c r="DB6" s="181"/>
      <c r="DC6" s="181"/>
      <c r="DD6" s="181"/>
      <c r="DE6" s="181"/>
      <c r="DF6" s="181"/>
      <c r="DG6" s="181"/>
      <c r="DH6" s="181"/>
      <c r="DI6" s="181"/>
      <c r="DJ6" s="181"/>
      <c r="DK6" s="181"/>
      <c r="DL6" s="181"/>
      <c r="DM6" s="181"/>
      <c r="DN6" s="181"/>
      <c r="DO6" s="181"/>
      <c r="DP6" s="181"/>
      <c r="DQ6" s="181"/>
      <c r="DR6" s="181"/>
      <c r="DS6" s="181"/>
      <c r="DT6" s="181"/>
      <c r="DU6" s="181"/>
      <c r="DV6" s="181"/>
      <c r="DW6" s="181"/>
      <c r="DX6" s="181"/>
      <c r="DY6" s="181"/>
      <c r="DZ6" s="181"/>
      <c r="EA6" s="181"/>
      <c r="EB6" s="181"/>
      <c r="EC6" s="181"/>
      <c r="ED6" s="181"/>
      <c r="EE6" s="181"/>
      <c r="EF6" s="181"/>
      <c r="EG6" s="181"/>
      <c r="EH6" s="181"/>
      <c r="EI6" s="181"/>
      <c r="EJ6" s="181"/>
      <c r="EK6" s="181"/>
      <c r="EL6" s="181"/>
      <c r="EM6" s="181"/>
      <c r="EN6" s="181"/>
      <c r="EO6" s="181"/>
      <c r="EP6" s="181"/>
      <c r="EQ6" s="181"/>
      <c r="ER6" s="181"/>
      <c r="ES6" s="181"/>
      <c r="ET6" s="181"/>
      <c r="EU6" s="181"/>
      <c r="EV6" s="181"/>
      <c r="EW6" s="181"/>
      <c r="EX6" s="181"/>
      <c r="EY6" s="181"/>
      <c r="EZ6" s="181"/>
      <c r="FA6" s="181"/>
      <c r="FB6" s="181"/>
      <c r="FC6" s="181"/>
      <c r="FD6" s="181"/>
      <c r="FE6" s="181"/>
      <c r="FF6" s="181"/>
      <c r="FG6" s="181"/>
      <c r="FH6" s="181"/>
      <c r="FI6" s="181"/>
      <c r="FJ6" s="181"/>
      <c r="FK6" s="181"/>
      <c r="FL6" s="181"/>
      <c r="FM6" s="181"/>
      <c r="FN6" s="181"/>
      <c r="FO6" s="181"/>
      <c r="FP6" s="181"/>
      <c r="FQ6" s="181"/>
      <c r="FR6" s="181"/>
      <c r="FS6" s="181"/>
      <c r="FT6" s="181"/>
      <c r="FU6" s="181"/>
      <c r="FV6" s="181"/>
      <c r="FW6" s="181"/>
      <c r="FX6" s="181"/>
      <c r="FY6" s="181"/>
      <c r="FZ6" s="181"/>
      <c r="GA6" s="181"/>
      <c r="GB6" s="181"/>
      <c r="GC6" s="181"/>
      <c r="GD6" s="181"/>
      <c r="GE6" s="181"/>
      <c r="GF6" s="181"/>
      <c r="GG6" s="181"/>
      <c r="GH6" s="181"/>
      <c r="GI6" s="181"/>
      <c r="GJ6" s="181"/>
      <c r="GK6" s="181"/>
      <c r="GL6" s="181"/>
      <c r="GM6" s="181"/>
      <c r="GN6" s="181"/>
      <c r="GO6" s="181"/>
      <c r="GP6" s="181"/>
      <c r="GQ6" s="181"/>
      <c r="GR6" s="181"/>
      <c r="GS6" s="181"/>
      <c r="GT6" s="181"/>
      <c r="GU6" s="181"/>
      <c r="GV6" s="181"/>
      <c r="GW6" s="181"/>
      <c r="GX6" s="181"/>
      <c r="GY6" s="181"/>
      <c r="GZ6" s="181"/>
      <c r="HA6" s="181"/>
      <c r="HB6" s="181"/>
      <c r="HC6" s="181"/>
      <c r="HD6" s="181"/>
      <c r="HE6" s="181"/>
      <c r="HF6" s="181"/>
      <c r="HG6" s="181"/>
      <c r="HH6" s="181"/>
      <c r="HI6" s="181"/>
      <c r="HJ6" s="181"/>
      <c r="HK6" s="181"/>
      <c r="HL6" s="181"/>
      <c r="HM6" s="181"/>
      <c r="HN6" s="181"/>
      <c r="HO6" s="181"/>
      <c r="HP6" s="181"/>
      <c r="HQ6" s="181"/>
      <c r="HR6" s="181"/>
      <c r="HS6" s="181"/>
      <c r="HT6" s="181"/>
      <c r="HU6" s="181"/>
      <c r="HV6" s="181"/>
      <c r="HW6" s="181"/>
      <c r="HX6" s="181"/>
      <c r="HY6" s="181"/>
      <c r="HZ6" s="181"/>
      <c r="IA6" s="181"/>
      <c r="IB6" s="181"/>
      <c r="IC6" s="181"/>
      <c r="ID6" s="181"/>
      <c r="IE6" s="181"/>
      <c r="IF6" s="181"/>
      <c r="IG6" s="181"/>
      <c r="IH6" s="181"/>
      <c r="II6" s="181"/>
      <c r="IJ6" s="181"/>
      <c r="IK6" s="181"/>
    </row>
    <row r="7" s="160" customFormat="1" ht="35" customHeight="1" spans="1:245">
      <c r="A7" s="167" t="s">
        <v>1183</v>
      </c>
      <c r="B7" s="168">
        <v>567</v>
      </c>
      <c r="C7" s="169" t="s">
        <v>1184</v>
      </c>
      <c r="D7" s="168">
        <f>'12政府性基金支出表'!B6</f>
        <v>18810</v>
      </c>
      <c r="E7" s="180"/>
      <c r="F7" s="180"/>
      <c r="G7" s="181"/>
      <c r="H7" s="181"/>
      <c r="I7" s="181"/>
      <c r="J7" s="181"/>
      <c r="K7" s="181"/>
      <c r="L7" s="181"/>
      <c r="M7" s="181"/>
      <c r="N7" s="181"/>
      <c r="O7" s="181"/>
      <c r="P7" s="181"/>
      <c r="Q7" s="181"/>
      <c r="R7" s="181"/>
      <c r="S7" s="181"/>
      <c r="T7" s="181"/>
      <c r="U7" s="181"/>
      <c r="V7" s="181"/>
      <c r="W7" s="181"/>
      <c r="X7" s="181"/>
      <c r="Y7" s="181"/>
      <c r="Z7" s="181"/>
      <c r="AA7" s="181"/>
      <c r="AB7" s="181"/>
      <c r="AC7" s="181"/>
      <c r="AD7" s="181"/>
      <c r="AE7" s="181"/>
      <c r="AF7" s="181"/>
      <c r="AG7" s="181"/>
      <c r="AH7" s="181"/>
      <c r="AI7" s="181"/>
      <c r="AJ7" s="181"/>
      <c r="AK7" s="181"/>
      <c r="AL7" s="181"/>
      <c r="AM7" s="181"/>
      <c r="AN7" s="181"/>
      <c r="AO7" s="181"/>
      <c r="AP7" s="181"/>
      <c r="AQ7" s="181"/>
      <c r="AR7" s="181"/>
      <c r="AS7" s="181"/>
      <c r="AT7" s="181"/>
      <c r="AU7" s="181"/>
      <c r="AV7" s="181"/>
      <c r="AW7" s="181"/>
      <c r="AX7" s="181"/>
      <c r="AY7" s="181"/>
      <c r="AZ7" s="181"/>
      <c r="BA7" s="181"/>
      <c r="BB7" s="181"/>
      <c r="BC7" s="181"/>
      <c r="BD7" s="181"/>
      <c r="BE7" s="181"/>
      <c r="BF7" s="181"/>
      <c r="BG7" s="181"/>
      <c r="BH7" s="181"/>
      <c r="BI7" s="181"/>
      <c r="BJ7" s="181"/>
      <c r="BK7" s="181"/>
      <c r="BL7" s="181"/>
      <c r="BM7" s="181"/>
      <c r="BN7" s="181"/>
      <c r="BO7" s="181"/>
      <c r="BP7" s="181"/>
      <c r="BQ7" s="181"/>
      <c r="BR7" s="181"/>
      <c r="BS7" s="181"/>
      <c r="BT7" s="181"/>
      <c r="BU7" s="181"/>
      <c r="BV7" s="181"/>
      <c r="BW7" s="181"/>
      <c r="BX7" s="181"/>
      <c r="BY7" s="181"/>
      <c r="BZ7" s="181"/>
      <c r="CA7" s="181"/>
      <c r="CB7" s="181"/>
      <c r="CC7" s="181"/>
      <c r="CD7" s="181"/>
      <c r="CE7" s="181"/>
      <c r="CF7" s="181"/>
      <c r="CG7" s="181"/>
      <c r="CH7" s="181"/>
      <c r="CI7" s="181"/>
      <c r="CJ7" s="181"/>
      <c r="CK7" s="181"/>
      <c r="CL7" s="181"/>
      <c r="CM7" s="181"/>
      <c r="CN7" s="181"/>
      <c r="CO7" s="181"/>
      <c r="CP7" s="181"/>
      <c r="CQ7" s="181"/>
      <c r="CR7" s="181"/>
      <c r="CS7" s="181"/>
      <c r="CT7" s="181"/>
      <c r="CU7" s="181"/>
      <c r="CV7" s="181"/>
      <c r="CW7" s="181"/>
      <c r="CX7" s="181"/>
      <c r="CY7" s="181"/>
      <c r="CZ7" s="181"/>
      <c r="DA7" s="181"/>
      <c r="DB7" s="181"/>
      <c r="DC7" s="181"/>
      <c r="DD7" s="181"/>
      <c r="DE7" s="181"/>
      <c r="DF7" s="181"/>
      <c r="DG7" s="181"/>
      <c r="DH7" s="181"/>
      <c r="DI7" s="181"/>
      <c r="DJ7" s="181"/>
      <c r="DK7" s="181"/>
      <c r="DL7" s="181"/>
      <c r="DM7" s="181"/>
      <c r="DN7" s="181"/>
      <c r="DO7" s="181"/>
      <c r="DP7" s="181"/>
      <c r="DQ7" s="181"/>
      <c r="DR7" s="181"/>
      <c r="DS7" s="181"/>
      <c r="DT7" s="181"/>
      <c r="DU7" s="181"/>
      <c r="DV7" s="181"/>
      <c r="DW7" s="181"/>
      <c r="DX7" s="181"/>
      <c r="DY7" s="181"/>
      <c r="DZ7" s="181"/>
      <c r="EA7" s="181"/>
      <c r="EB7" s="181"/>
      <c r="EC7" s="181"/>
      <c r="ED7" s="181"/>
      <c r="EE7" s="181"/>
      <c r="EF7" s="181"/>
      <c r="EG7" s="181"/>
      <c r="EH7" s="181"/>
      <c r="EI7" s="181"/>
      <c r="EJ7" s="181"/>
      <c r="EK7" s="181"/>
      <c r="EL7" s="181"/>
      <c r="EM7" s="181"/>
      <c r="EN7" s="181"/>
      <c r="EO7" s="181"/>
      <c r="EP7" s="181"/>
      <c r="EQ7" s="181"/>
      <c r="ER7" s="181"/>
      <c r="ES7" s="181"/>
      <c r="ET7" s="181"/>
      <c r="EU7" s="181"/>
      <c r="EV7" s="181"/>
      <c r="EW7" s="181"/>
      <c r="EX7" s="181"/>
      <c r="EY7" s="181"/>
      <c r="EZ7" s="181"/>
      <c r="FA7" s="181"/>
      <c r="FB7" s="181"/>
      <c r="FC7" s="181"/>
      <c r="FD7" s="181"/>
      <c r="FE7" s="181"/>
      <c r="FF7" s="181"/>
      <c r="FG7" s="181"/>
      <c r="FH7" s="181"/>
      <c r="FI7" s="181"/>
      <c r="FJ7" s="181"/>
      <c r="FK7" s="181"/>
      <c r="FL7" s="181"/>
      <c r="FM7" s="181"/>
      <c r="FN7" s="181"/>
      <c r="FO7" s="181"/>
      <c r="FP7" s="181"/>
      <c r="FQ7" s="181"/>
      <c r="FR7" s="181"/>
      <c r="FS7" s="181"/>
      <c r="FT7" s="181"/>
      <c r="FU7" s="181"/>
      <c r="FV7" s="181"/>
      <c r="FW7" s="181"/>
      <c r="FX7" s="181"/>
      <c r="FY7" s="181"/>
      <c r="FZ7" s="181"/>
      <c r="GA7" s="181"/>
      <c r="GB7" s="181"/>
      <c r="GC7" s="181"/>
      <c r="GD7" s="181"/>
      <c r="GE7" s="181"/>
      <c r="GF7" s="181"/>
      <c r="GG7" s="181"/>
      <c r="GH7" s="181"/>
      <c r="GI7" s="181"/>
      <c r="GJ7" s="181"/>
      <c r="GK7" s="181"/>
      <c r="GL7" s="181"/>
      <c r="GM7" s="181"/>
      <c r="GN7" s="181"/>
      <c r="GO7" s="181"/>
      <c r="GP7" s="181"/>
      <c r="GQ7" s="181"/>
      <c r="GR7" s="181"/>
      <c r="GS7" s="181"/>
      <c r="GT7" s="181"/>
      <c r="GU7" s="181"/>
      <c r="GV7" s="181"/>
      <c r="GW7" s="181"/>
      <c r="GX7" s="181"/>
      <c r="GY7" s="181"/>
      <c r="GZ7" s="181"/>
      <c r="HA7" s="181"/>
      <c r="HB7" s="181"/>
      <c r="HC7" s="181"/>
      <c r="HD7" s="181"/>
      <c r="HE7" s="181"/>
      <c r="HF7" s="181"/>
      <c r="HG7" s="181"/>
      <c r="HH7" s="181"/>
      <c r="HI7" s="181"/>
      <c r="HJ7" s="181"/>
      <c r="HK7" s="181"/>
      <c r="HL7" s="181"/>
      <c r="HM7" s="181"/>
      <c r="HN7" s="181"/>
      <c r="HO7" s="181"/>
      <c r="HP7" s="181"/>
      <c r="HQ7" s="181"/>
      <c r="HR7" s="181"/>
      <c r="HS7" s="181"/>
      <c r="HT7" s="181"/>
      <c r="HU7" s="181"/>
      <c r="HV7" s="181"/>
      <c r="HW7" s="181"/>
      <c r="HX7" s="181"/>
      <c r="HY7" s="181"/>
      <c r="HZ7" s="181"/>
      <c r="IA7" s="181"/>
      <c r="IB7" s="181"/>
      <c r="IC7" s="181"/>
      <c r="ID7" s="181"/>
      <c r="IE7" s="181"/>
      <c r="IF7" s="181"/>
      <c r="IG7" s="181"/>
      <c r="IH7" s="181"/>
      <c r="II7" s="181"/>
      <c r="IJ7" s="181"/>
      <c r="IK7" s="181"/>
    </row>
    <row r="8" s="160" customFormat="1" ht="35" customHeight="1" spans="1:245">
      <c r="A8" s="167" t="s">
        <v>1185</v>
      </c>
      <c r="B8" s="170">
        <v>543</v>
      </c>
      <c r="C8" s="169" t="s">
        <v>1186</v>
      </c>
      <c r="D8" s="170">
        <f>'12政府性基金支出表'!B25</f>
        <v>2900</v>
      </c>
      <c r="E8" s="180"/>
      <c r="F8" s="180"/>
      <c r="G8" s="181"/>
      <c r="H8" s="181"/>
      <c r="I8" s="181"/>
      <c r="J8" s="181"/>
      <c r="K8" s="181"/>
      <c r="L8" s="181"/>
      <c r="M8" s="181"/>
      <c r="N8" s="181"/>
      <c r="O8" s="181"/>
      <c r="P8" s="181"/>
      <c r="Q8" s="181"/>
      <c r="R8" s="181"/>
      <c r="S8" s="181"/>
      <c r="T8" s="181"/>
      <c r="U8" s="181"/>
      <c r="V8" s="181"/>
      <c r="W8" s="181"/>
      <c r="X8" s="181"/>
      <c r="Y8" s="181"/>
      <c r="Z8" s="181"/>
      <c r="AA8" s="181"/>
      <c r="AB8" s="181"/>
      <c r="AC8" s="181"/>
      <c r="AD8" s="181"/>
      <c r="AE8" s="181"/>
      <c r="AF8" s="181"/>
      <c r="AG8" s="181"/>
      <c r="AH8" s="181"/>
      <c r="AI8" s="181"/>
      <c r="AJ8" s="181"/>
      <c r="AK8" s="181"/>
      <c r="AL8" s="181"/>
      <c r="AM8" s="181"/>
      <c r="AN8" s="181"/>
      <c r="AO8" s="181"/>
      <c r="AP8" s="181"/>
      <c r="AQ8" s="181"/>
      <c r="AR8" s="181"/>
      <c r="AS8" s="181"/>
      <c r="AT8" s="181"/>
      <c r="AU8" s="181"/>
      <c r="AV8" s="181"/>
      <c r="AW8" s="181"/>
      <c r="AX8" s="181"/>
      <c r="AY8" s="181"/>
      <c r="AZ8" s="181"/>
      <c r="BA8" s="181"/>
      <c r="BB8" s="181"/>
      <c r="BC8" s="181"/>
      <c r="BD8" s="181"/>
      <c r="BE8" s="181"/>
      <c r="BF8" s="181"/>
      <c r="BG8" s="181"/>
      <c r="BH8" s="181"/>
      <c r="BI8" s="181"/>
      <c r="BJ8" s="181"/>
      <c r="BK8" s="181"/>
      <c r="BL8" s="181"/>
      <c r="BM8" s="181"/>
      <c r="BN8" s="181"/>
      <c r="BO8" s="181"/>
      <c r="BP8" s="181"/>
      <c r="BQ8" s="181"/>
      <c r="BR8" s="181"/>
      <c r="BS8" s="181"/>
      <c r="BT8" s="181"/>
      <c r="BU8" s="181"/>
      <c r="BV8" s="181"/>
      <c r="BW8" s="181"/>
      <c r="BX8" s="181"/>
      <c r="BY8" s="181"/>
      <c r="BZ8" s="181"/>
      <c r="CA8" s="181"/>
      <c r="CB8" s="181"/>
      <c r="CC8" s="181"/>
      <c r="CD8" s="181"/>
      <c r="CE8" s="181"/>
      <c r="CF8" s="181"/>
      <c r="CG8" s="181"/>
      <c r="CH8" s="181"/>
      <c r="CI8" s="181"/>
      <c r="CJ8" s="181"/>
      <c r="CK8" s="181"/>
      <c r="CL8" s="181"/>
      <c r="CM8" s="181"/>
      <c r="CN8" s="181"/>
      <c r="CO8" s="181"/>
      <c r="CP8" s="181"/>
      <c r="CQ8" s="181"/>
      <c r="CR8" s="181"/>
      <c r="CS8" s="181"/>
      <c r="CT8" s="181"/>
      <c r="CU8" s="181"/>
      <c r="CV8" s="181"/>
      <c r="CW8" s="181"/>
      <c r="CX8" s="181"/>
      <c r="CY8" s="181"/>
      <c r="CZ8" s="181"/>
      <c r="DA8" s="181"/>
      <c r="DB8" s="181"/>
      <c r="DC8" s="181"/>
      <c r="DD8" s="181"/>
      <c r="DE8" s="181"/>
      <c r="DF8" s="181"/>
      <c r="DG8" s="181"/>
      <c r="DH8" s="181"/>
      <c r="DI8" s="181"/>
      <c r="DJ8" s="181"/>
      <c r="DK8" s="181"/>
      <c r="DL8" s="181"/>
      <c r="DM8" s="181"/>
      <c r="DN8" s="181"/>
      <c r="DO8" s="181"/>
      <c r="DP8" s="181"/>
      <c r="DQ8" s="181"/>
      <c r="DR8" s="181"/>
      <c r="DS8" s="181"/>
      <c r="DT8" s="181"/>
      <c r="DU8" s="181"/>
      <c r="DV8" s="181"/>
      <c r="DW8" s="181"/>
      <c r="DX8" s="181"/>
      <c r="DY8" s="181"/>
      <c r="DZ8" s="181"/>
      <c r="EA8" s="181"/>
      <c r="EB8" s="181"/>
      <c r="EC8" s="181"/>
      <c r="ED8" s="181"/>
      <c r="EE8" s="181"/>
      <c r="EF8" s="181"/>
      <c r="EG8" s="181"/>
      <c r="EH8" s="181"/>
      <c r="EI8" s="181"/>
      <c r="EJ8" s="181"/>
      <c r="EK8" s="181"/>
      <c r="EL8" s="181"/>
      <c r="EM8" s="181"/>
      <c r="EN8" s="181"/>
      <c r="EO8" s="181"/>
      <c r="EP8" s="181"/>
      <c r="EQ8" s="181"/>
      <c r="ER8" s="181"/>
      <c r="ES8" s="181"/>
      <c r="ET8" s="181"/>
      <c r="EU8" s="181"/>
      <c r="EV8" s="181"/>
      <c r="EW8" s="181"/>
      <c r="EX8" s="181"/>
      <c r="EY8" s="181"/>
      <c r="EZ8" s="181"/>
      <c r="FA8" s="181"/>
      <c r="FB8" s="181"/>
      <c r="FC8" s="181"/>
      <c r="FD8" s="181"/>
      <c r="FE8" s="181"/>
      <c r="FF8" s="181"/>
      <c r="FG8" s="181"/>
      <c r="FH8" s="181"/>
      <c r="FI8" s="181"/>
      <c r="FJ8" s="181"/>
      <c r="FK8" s="181"/>
      <c r="FL8" s="181"/>
      <c r="FM8" s="181"/>
      <c r="FN8" s="181"/>
      <c r="FO8" s="181"/>
      <c r="FP8" s="181"/>
      <c r="FQ8" s="181"/>
      <c r="FR8" s="181"/>
      <c r="FS8" s="181"/>
      <c r="FT8" s="181"/>
      <c r="FU8" s="181"/>
      <c r="FV8" s="181"/>
      <c r="FW8" s="181"/>
      <c r="FX8" s="181"/>
      <c r="FY8" s="181"/>
      <c r="FZ8" s="181"/>
      <c r="GA8" s="181"/>
      <c r="GB8" s="181"/>
      <c r="GC8" s="181"/>
      <c r="GD8" s="181"/>
      <c r="GE8" s="181"/>
      <c r="GF8" s="181"/>
      <c r="GG8" s="181"/>
      <c r="GH8" s="181"/>
      <c r="GI8" s="181"/>
      <c r="GJ8" s="181"/>
      <c r="GK8" s="181"/>
      <c r="GL8" s="181"/>
      <c r="GM8" s="181"/>
      <c r="GN8" s="181"/>
      <c r="GO8" s="181"/>
      <c r="GP8" s="181"/>
      <c r="GQ8" s="181"/>
      <c r="GR8" s="181"/>
      <c r="GS8" s="181"/>
      <c r="GT8" s="181"/>
      <c r="GU8" s="181"/>
      <c r="GV8" s="181"/>
      <c r="GW8" s="181"/>
      <c r="GX8" s="181"/>
      <c r="GY8" s="181"/>
      <c r="GZ8" s="181"/>
      <c r="HA8" s="181"/>
      <c r="HB8" s="181"/>
      <c r="HC8" s="181"/>
      <c r="HD8" s="181"/>
      <c r="HE8" s="181"/>
      <c r="HF8" s="181"/>
      <c r="HG8" s="181"/>
      <c r="HH8" s="181"/>
      <c r="HI8" s="181"/>
      <c r="HJ8" s="181"/>
      <c r="HK8" s="181"/>
      <c r="HL8" s="181"/>
      <c r="HM8" s="181"/>
      <c r="HN8" s="181"/>
      <c r="HO8" s="181"/>
      <c r="HP8" s="181"/>
      <c r="HQ8" s="181"/>
      <c r="HR8" s="181"/>
      <c r="HS8" s="181"/>
      <c r="HT8" s="181"/>
      <c r="HU8" s="181"/>
      <c r="HV8" s="181"/>
      <c r="HW8" s="181"/>
      <c r="HX8" s="181"/>
      <c r="HY8" s="181"/>
      <c r="HZ8" s="181"/>
      <c r="IA8" s="181"/>
      <c r="IB8" s="181"/>
      <c r="IC8" s="181"/>
      <c r="ID8" s="181"/>
      <c r="IE8" s="181"/>
      <c r="IF8" s="181"/>
      <c r="IG8" s="181"/>
      <c r="IH8" s="181"/>
      <c r="II8" s="181"/>
      <c r="IJ8" s="181"/>
      <c r="IK8" s="181"/>
    </row>
    <row r="9" s="160" customFormat="1" ht="35" customHeight="1" spans="1:245">
      <c r="A9" s="167" t="s">
        <v>1187</v>
      </c>
      <c r="B9" s="170">
        <v>50</v>
      </c>
      <c r="C9" s="169" t="s">
        <v>1188</v>
      </c>
      <c r="D9" s="170">
        <f>'12政府性基金支出表'!B27</f>
        <v>21470</v>
      </c>
      <c r="E9" s="180"/>
      <c r="F9" s="180"/>
      <c r="G9" s="181"/>
      <c r="H9" s="181"/>
      <c r="I9" s="181"/>
      <c r="J9" s="181"/>
      <c r="K9" s="181"/>
      <c r="L9" s="181"/>
      <c r="M9" s="181"/>
      <c r="N9" s="181"/>
      <c r="O9" s="181"/>
      <c r="P9" s="181"/>
      <c r="Q9" s="181"/>
      <c r="R9" s="181"/>
      <c r="S9" s="181"/>
      <c r="T9" s="181"/>
      <c r="U9" s="181"/>
      <c r="V9" s="181"/>
      <c r="W9" s="181"/>
      <c r="X9" s="181"/>
      <c r="Y9" s="181"/>
      <c r="Z9" s="181"/>
      <c r="AA9" s="181"/>
      <c r="AB9" s="181"/>
      <c r="AC9" s="181"/>
      <c r="AD9" s="181"/>
      <c r="AE9" s="181"/>
      <c r="AF9" s="181"/>
      <c r="AG9" s="181"/>
      <c r="AH9" s="181"/>
      <c r="AI9" s="181"/>
      <c r="AJ9" s="181"/>
      <c r="AK9" s="181"/>
      <c r="AL9" s="181"/>
      <c r="AM9" s="181"/>
      <c r="AN9" s="181"/>
      <c r="AO9" s="181"/>
      <c r="AP9" s="181"/>
      <c r="AQ9" s="181"/>
      <c r="AR9" s="181"/>
      <c r="AS9" s="181"/>
      <c r="AT9" s="181"/>
      <c r="AU9" s="181"/>
      <c r="AV9" s="181"/>
      <c r="AW9" s="181"/>
      <c r="AX9" s="181"/>
      <c r="AY9" s="181"/>
      <c r="AZ9" s="181"/>
      <c r="BA9" s="181"/>
      <c r="BB9" s="181"/>
      <c r="BC9" s="181"/>
      <c r="BD9" s="181"/>
      <c r="BE9" s="181"/>
      <c r="BF9" s="181"/>
      <c r="BG9" s="181"/>
      <c r="BH9" s="181"/>
      <c r="BI9" s="181"/>
      <c r="BJ9" s="181"/>
      <c r="BK9" s="181"/>
      <c r="BL9" s="181"/>
      <c r="BM9" s="181"/>
      <c r="BN9" s="181"/>
      <c r="BO9" s="181"/>
      <c r="BP9" s="181"/>
      <c r="BQ9" s="181"/>
      <c r="BR9" s="181"/>
      <c r="BS9" s="181"/>
      <c r="BT9" s="181"/>
      <c r="BU9" s="181"/>
      <c r="BV9" s="181"/>
      <c r="BW9" s="181"/>
      <c r="BX9" s="181"/>
      <c r="BY9" s="181"/>
      <c r="BZ9" s="181"/>
      <c r="CA9" s="181"/>
      <c r="CB9" s="181"/>
      <c r="CC9" s="181"/>
      <c r="CD9" s="181"/>
      <c r="CE9" s="181"/>
      <c r="CF9" s="181"/>
      <c r="CG9" s="181"/>
      <c r="CH9" s="181"/>
      <c r="CI9" s="181"/>
      <c r="CJ9" s="181"/>
      <c r="CK9" s="181"/>
      <c r="CL9" s="181"/>
      <c r="CM9" s="181"/>
      <c r="CN9" s="181"/>
      <c r="CO9" s="181"/>
      <c r="CP9" s="181"/>
      <c r="CQ9" s="181"/>
      <c r="CR9" s="181"/>
      <c r="CS9" s="181"/>
      <c r="CT9" s="181"/>
      <c r="CU9" s="181"/>
      <c r="CV9" s="181"/>
      <c r="CW9" s="181"/>
      <c r="CX9" s="181"/>
      <c r="CY9" s="181"/>
      <c r="CZ9" s="181"/>
      <c r="DA9" s="181"/>
      <c r="DB9" s="181"/>
      <c r="DC9" s="181"/>
      <c r="DD9" s="181"/>
      <c r="DE9" s="181"/>
      <c r="DF9" s="181"/>
      <c r="DG9" s="181"/>
      <c r="DH9" s="181"/>
      <c r="DI9" s="181"/>
      <c r="DJ9" s="181"/>
      <c r="DK9" s="181"/>
      <c r="DL9" s="181"/>
      <c r="DM9" s="181"/>
      <c r="DN9" s="181"/>
      <c r="DO9" s="181"/>
      <c r="DP9" s="181"/>
      <c r="DQ9" s="181"/>
      <c r="DR9" s="181"/>
      <c r="DS9" s="181"/>
      <c r="DT9" s="181"/>
      <c r="DU9" s="181"/>
      <c r="DV9" s="181"/>
      <c r="DW9" s="181"/>
      <c r="DX9" s="181"/>
      <c r="DY9" s="181"/>
      <c r="DZ9" s="181"/>
      <c r="EA9" s="181"/>
      <c r="EB9" s="181"/>
      <c r="EC9" s="181"/>
      <c r="ED9" s="181"/>
      <c r="EE9" s="181"/>
      <c r="EF9" s="181"/>
      <c r="EG9" s="181"/>
      <c r="EH9" s="181"/>
      <c r="EI9" s="181"/>
      <c r="EJ9" s="181"/>
      <c r="EK9" s="181"/>
      <c r="EL9" s="181"/>
      <c r="EM9" s="181"/>
      <c r="EN9" s="181"/>
      <c r="EO9" s="181"/>
      <c r="EP9" s="181"/>
      <c r="EQ9" s="181"/>
      <c r="ER9" s="181"/>
      <c r="ES9" s="181"/>
      <c r="ET9" s="181"/>
      <c r="EU9" s="181"/>
      <c r="EV9" s="181"/>
      <c r="EW9" s="181"/>
      <c r="EX9" s="181"/>
      <c r="EY9" s="181"/>
      <c r="EZ9" s="181"/>
      <c r="FA9" s="181"/>
      <c r="FB9" s="181"/>
      <c r="FC9" s="181"/>
      <c r="FD9" s="181"/>
      <c r="FE9" s="181"/>
      <c r="FF9" s="181"/>
      <c r="FG9" s="181"/>
      <c r="FH9" s="181"/>
      <c r="FI9" s="181"/>
      <c r="FJ9" s="181"/>
      <c r="FK9" s="181"/>
      <c r="FL9" s="181"/>
      <c r="FM9" s="181"/>
      <c r="FN9" s="181"/>
      <c r="FO9" s="181"/>
      <c r="FP9" s="181"/>
      <c r="FQ9" s="181"/>
      <c r="FR9" s="181"/>
      <c r="FS9" s="181"/>
      <c r="FT9" s="181"/>
      <c r="FU9" s="181"/>
      <c r="FV9" s="181"/>
      <c r="FW9" s="181"/>
      <c r="FX9" s="181"/>
      <c r="FY9" s="181"/>
      <c r="FZ9" s="181"/>
      <c r="GA9" s="181"/>
      <c r="GB9" s="181"/>
      <c r="GC9" s="181"/>
      <c r="GD9" s="181"/>
      <c r="GE9" s="181"/>
      <c r="GF9" s="181"/>
      <c r="GG9" s="181"/>
      <c r="GH9" s="181"/>
      <c r="GI9" s="181"/>
      <c r="GJ9" s="181"/>
      <c r="GK9" s="181"/>
      <c r="GL9" s="181"/>
      <c r="GM9" s="181"/>
      <c r="GN9" s="181"/>
      <c r="GO9" s="181"/>
      <c r="GP9" s="181"/>
      <c r="GQ9" s="181"/>
      <c r="GR9" s="181"/>
      <c r="GS9" s="181"/>
      <c r="GT9" s="181"/>
      <c r="GU9" s="181"/>
      <c r="GV9" s="181"/>
      <c r="GW9" s="181"/>
      <c r="GX9" s="181"/>
      <c r="GY9" s="181"/>
      <c r="GZ9" s="181"/>
      <c r="HA9" s="181"/>
      <c r="HB9" s="181"/>
      <c r="HC9" s="181"/>
      <c r="HD9" s="181"/>
      <c r="HE9" s="181"/>
      <c r="HF9" s="181"/>
      <c r="HG9" s="181"/>
      <c r="HH9" s="181"/>
      <c r="HI9" s="181"/>
      <c r="HJ9" s="181"/>
      <c r="HK9" s="181"/>
      <c r="HL9" s="181"/>
      <c r="HM9" s="181"/>
      <c r="HN9" s="181"/>
      <c r="HO9" s="181"/>
      <c r="HP9" s="181"/>
      <c r="HQ9" s="181"/>
      <c r="HR9" s="181"/>
      <c r="HS9" s="181"/>
      <c r="HT9" s="181"/>
      <c r="HU9" s="181"/>
      <c r="HV9" s="181"/>
      <c r="HW9" s="181"/>
      <c r="HX9" s="181"/>
      <c r="HY9" s="181"/>
      <c r="HZ9" s="181"/>
      <c r="IA9" s="181"/>
      <c r="IB9" s="181"/>
      <c r="IC9" s="181"/>
      <c r="ID9" s="181"/>
      <c r="IE9" s="181"/>
      <c r="IF9" s="181"/>
      <c r="IG9" s="181"/>
      <c r="IH9" s="181"/>
      <c r="II9" s="181"/>
      <c r="IJ9" s="181"/>
      <c r="IK9" s="181"/>
    </row>
    <row r="10" s="160" customFormat="1" ht="35" customHeight="1" spans="1:245">
      <c r="A10" s="167" t="s">
        <v>1189</v>
      </c>
      <c r="B10" s="170">
        <v>30000</v>
      </c>
      <c r="C10" s="169" t="s">
        <v>1190</v>
      </c>
      <c r="D10" s="170">
        <f>'12政府性基金支出表'!B32</f>
        <v>9200</v>
      </c>
      <c r="E10" s="180"/>
      <c r="F10" s="180"/>
      <c r="G10" s="181"/>
      <c r="H10" s="181"/>
      <c r="I10" s="181"/>
      <c r="J10" s="181"/>
      <c r="K10" s="181"/>
      <c r="L10" s="181"/>
      <c r="M10" s="181"/>
      <c r="N10" s="181"/>
      <c r="O10" s="181"/>
      <c r="P10" s="181"/>
      <c r="Q10" s="181"/>
      <c r="R10" s="181"/>
      <c r="S10" s="181"/>
      <c r="T10" s="181"/>
      <c r="U10" s="181"/>
      <c r="V10" s="181"/>
      <c r="W10" s="181"/>
      <c r="X10" s="181"/>
      <c r="Y10" s="181"/>
      <c r="Z10" s="181"/>
      <c r="AA10" s="181"/>
      <c r="AB10" s="181"/>
      <c r="AC10" s="181"/>
      <c r="AD10" s="181"/>
      <c r="AE10" s="181"/>
      <c r="AF10" s="181"/>
      <c r="AG10" s="181"/>
      <c r="AH10" s="181"/>
      <c r="AI10" s="181"/>
      <c r="AJ10" s="181"/>
      <c r="AK10" s="181"/>
      <c r="AL10" s="181"/>
      <c r="AM10" s="181"/>
      <c r="AN10" s="181"/>
      <c r="AO10" s="181"/>
      <c r="AP10" s="181"/>
      <c r="AQ10" s="181"/>
      <c r="AR10" s="181"/>
      <c r="AS10" s="181"/>
      <c r="AT10" s="181"/>
      <c r="AU10" s="181"/>
      <c r="AV10" s="181"/>
      <c r="AW10" s="181"/>
      <c r="AX10" s="181"/>
      <c r="AY10" s="181"/>
      <c r="AZ10" s="181"/>
      <c r="BA10" s="181"/>
      <c r="BB10" s="181"/>
      <c r="BC10" s="181"/>
      <c r="BD10" s="181"/>
      <c r="BE10" s="181"/>
      <c r="BF10" s="181"/>
      <c r="BG10" s="181"/>
      <c r="BH10" s="181"/>
      <c r="BI10" s="181"/>
      <c r="BJ10" s="181"/>
      <c r="BK10" s="181"/>
      <c r="BL10" s="181"/>
      <c r="BM10" s="181"/>
      <c r="BN10" s="181"/>
      <c r="BO10" s="181"/>
      <c r="BP10" s="181"/>
      <c r="BQ10" s="181"/>
      <c r="BR10" s="181"/>
      <c r="BS10" s="181"/>
      <c r="BT10" s="181"/>
      <c r="BU10" s="181"/>
      <c r="BV10" s="181"/>
      <c r="BW10" s="181"/>
      <c r="BX10" s="181"/>
      <c r="BY10" s="181"/>
      <c r="BZ10" s="181"/>
      <c r="CA10" s="181"/>
      <c r="CB10" s="181"/>
      <c r="CC10" s="181"/>
      <c r="CD10" s="181"/>
      <c r="CE10" s="181"/>
      <c r="CF10" s="181"/>
      <c r="CG10" s="181"/>
      <c r="CH10" s="181"/>
      <c r="CI10" s="181"/>
      <c r="CJ10" s="181"/>
      <c r="CK10" s="181"/>
      <c r="CL10" s="181"/>
      <c r="CM10" s="181"/>
      <c r="CN10" s="181"/>
      <c r="CO10" s="181"/>
      <c r="CP10" s="181"/>
      <c r="CQ10" s="181"/>
      <c r="CR10" s="181"/>
      <c r="CS10" s="181"/>
      <c r="CT10" s="181"/>
      <c r="CU10" s="181"/>
      <c r="CV10" s="181"/>
      <c r="CW10" s="181"/>
      <c r="CX10" s="181"/>
      <c r="CY10" s="181"/>
      <c r="CZ10" s="181"/>
      <c r="DA10" s="181"/>
      <c r="DB10" s="181"/>
      <c r="DC10" s="181"/>
      <c r="DD10" s="181"/>
      <c r="DE10" s="181"/>
      <c r="DF10" s="181"/>
      <c r="DG10" s="181"/>
      <c r="DH10" s="181"/>
      <c r="DI10" s="181"/>
      <c r="DJ10" s="181"/>
      <c r="DK10" s="181"/>
      <c r="DL10" s="181"/>
      <c r="DM10" s="181"/>
      <c r="DN10" s="181"/>
      <c r="DO10" s="181"/>
      <c r="DP10" s="181"/>
      <c r="DQ10" s="181"/>
      <c r="DR10" s="181"/>
      <c r="DS10" s="181"/>
      <c r="DT10" s="181"/>
      <c r="DU10" s="181"/>
      <c r="DV10" s="181"/>
      <c r="DW10" s="181"/>
      <c r="DX10" s="181"/>
      <c r="DY10" s="181"/>
      <c r="DZ10" s="181"/>
      <c r="EA10" s="181"/>
      <c r="EB10" s="181"/>
      <c r="EC10" s="181"/>
      <c r="ED10" s="181"/>
      <c r="EE10" s="181"/>
      <c r="EF10" s="181"/>
      <c r="EG10" s="181"/>
      <c r="EH10" s="181"/>
      <c r="EI10" s="181"/>
      <c r="EJ10" s="181"/>
      <c r="EK10" s="181"/>
      <c r="EL10" s="181"/>
      <c r="EM10" s="181"/>
      <c r="EN10" s="181"/>
      <c r="EO10" s="181"/>
      <c r="EP10" s="181"/>
      <c r="EQ10" s="181"/>
      <c r="ER10" s="181"/>
      <c r="ES10" s="181"/>
      <c r="ET10" s="181"/>
      <c r="EU10" s="181"/>
      <c r="EV10" s="181"/>
      <c r="EW10" s="181"/>
      <c r="EX10" s="181"/>
      <c r="EY10" s="181"/>
      <c r="EZ10" s="181"/>
      <c r="FA10" s="181"/>
      <c r="FB10" s="181"/>
      <c r="FC10" s="181"/>
      <c r="FD10" s="181"/>
      <c r="FE10" s="181"/>
      <c r="FF10" s="181"/>
      <c r="FG10" s="181"/>
      <c r="FH10" s="181"/>
      <c r="FI10" s="181"/>
      <c r="FJ10" s="181"/>
      <c r="FK10" s="181"/>
      <c r="FL10" s="181"/>
      <c r="FM10" s="181"/>
      <c r="FN10" s="181"/>
      <c r="FO10" s="181"/>
      <c r="FP10" s="181"/>
      <c r="FQ10" s="181"/>
      <c r="FR10" s="181"/>
      <c r="FS10" s="181"/>
      <c r="FT10" s="181"/>
      <c r="FU10" s="181"/>
      <c r="FV10" s="181"/>
      <c r="FW10" s="181"/>
      <c r="FX10" s="181"/>
      <c r="FY10" s="181"/>
      <c r="FZ10" s="181"/>
      <c r="GA10" s="181"/>
      <c r="GB10" s="181"/>
      <c r="GC10" s="181"/>
      <c r="GD10" s="181"/>
      <c r="GE10" s="181"/>
      <c r="GF10" s="181"/>
      <c r="GG10" s="181"/>
      <c r="GH10" s="181"/>
      <c r="GI10" s="181"/>
      <c r="GJ10" s="181"/>
      <c r="GK10" s="181"/>
      <c r="GL10" s="181"/>
      <c r="GM10" s="181"/>
      <c r="GN10" s="181"/>
      <c r="GO10" s="181"/>
      <c r="GP10" s="181"/>
      <c r="GQ10" s="181"/>
      <c r="GR10" s="181"/>
      <c r="GS10" s="181"/>
      <c r="GT10" s="181"/>
      <c r="GU10" s="181"/>
      <c r="GV10" s="181"/>
      <c r="GW10" s="181"/>
      <c r="GX10" s="181"/>
      <c r="GY10" s="181"/>
      <c r="GZ10" s="181"/>
      <c r="HA10" s="181"/>
      <c r="HB10" s="181"/>
      <c r="HC10" s="181"/>
      <c r="HD10" s="181"/>
      <c r="HE10" s="181"/>
      <c r="HF10" s="181"/>
      <c r="HG10" s="181"/>
      <c r="HH10" s="181"/>
      <c r="HI10" s="181"/>
      <c r="HJ10" s="181"/>
      <c r="HK10" s="181"/>
      <c r="HL10" s="181"/>
      <c r="HM10" s="181"/>
      <c r="HN10" s="181"/>
      <c r="HO10" s="181"/>
      <c r="HP10" s="181"/>
      <c r="HQ10" s="181"/>
      <c r="HR10" s="181"/>
      <c r="HS10" s="181"/>
      <c r="HT10" s="181"/>
      <c r="HU10" s="181"/>
      <c r="HV10" s="181"/>
      <c r="HW10" s="181"/>
      <c r="HX10" s="181"/>
      <c r="HY10" s="181"/>
      <c r="HZ10" s="181"/>
      <c r="IA10" s="181"/>
      <c r="IB10" s="181"/>
      <c r="IC10" s="181"/>
      <c r="ID10" s="181"/>
      <c r="IE10" s="181"/>
      <c r="IF10" s="181"/>
      <c r="IG10" s="181"/>
      <c r="IH10" s="181"/>
      <c r="II10" s="181"/>
      <c r="IJ10" s="181"/>
      <c r="IK10" s="181"/>
    </row>
    <row r="11" s="160" customFormat="1" ht="35" customHeight="1" spans="1:245">
      <c r="A11" s="149" t="s">
        <v>1191</v>
      </c>
      <c r="B11" s="170">
        <v>20000</v>
      </c>
      <c r="C11" s="194" t="s">
        <v>1192</v>
      </c>
      <c r="D11" s="170">
        <f>'12政府性基金支出表'!B33</f>
        <v>100</v>
      </c>
      <c r="E11" s="180"/>
      <c r="F11" s="180"/>
      <c r="G11" s="181"/>
      <c r="H11" s="181"/>
      <c r="I11" s="181"/>
      <c r="J11" s="181"/>
      <c r="K11" s="181"/>
      <c r="L11" s="181"/>
      <c r="M11" s="181"/>
      <c r="N11" s="181"/>
      <c r="O11" s="181"/>
      <c r="P11" s="181"/>
      <c r="Q11" s="181"/>
      <c r="R11" s="181"/>
      <c r="S11" s="181"/>
      <c r="T11" s="181"/>
      <c r="U11" s="181"/>
      <c r="V11" s="181"/>
      <c r="W11" s="181"/>
      <c r="X11" s="181"/>
      <c r="Y11" s="181"/>
      <c r="Z11" s="181"/>
      <c r="AA11" s="181"/>
      <c r="AB11" s="181"/>
      <c r="AC11" s="181"/>
      <c r="AD11" s="181"/>
      <c r="AE11" s="181"/>
      <c r="AF11" s="181"/>
      <c r="AG11" s="181"/>
      <c r="AH11" s="181"/>
      <c r="AI11" s="181"/>
      <c r="AJ11" s="181"/>
      <c r="AK11" s="181"/>
      <c r="AL11" s="181"/>
      <c r="AM11" s="181"/>
      <c r="AN11" s="181"/>
      <c r="AO11" s="181"/>
      <c r="AP11" s="181"/>
      <c r="AQ11" s="181"/>
      <c r="AR11" s="181"/>
      <c r="AS11" s="181"/>
      <c r="AT11" s="181"/>
      <c r="AU11" s="181"/>
      <c r="AV11" s="181"/>
      <c r="AW11" s="181"/>
      <c r="AX11" s="181"/>
      <c r="AY11" s="181"/>
      <c r="AZ11" s="181"/>
      <c r="BA11" s="181"/>
      <c r="BB11" s="181"/>
      <c r="BC11" s="181"/>
      <c r="BD11" s="181"/>
      <c r="BE11" s="181"/>
      <c r="BF11" s="181"/>
      <c r="BG11" s="181"/>
      <c r="BH11" s="181"/>
      <c r="BI11" s="181"/>
      <c r="BJ11" s="181"/>
      <c r="BK11" s="181"/>
      <c r="BL11" s="181"/>
      <c r="BM11" s="181"/>
      <c r="BN11" s="181"/>
      <c r="BO11" s="181"/>
      <c r="BP11" s="181"/>
      <c r="BQ11" s="181"/>
      <c r="BR11" s="181"/>
      <c r="BS11" s="181"/>
      <c r="BT11" s="181"/>
      <c r="BU11" s="181"/>
      <c r="BV11" s="181"/>
      <c r="BW11" s="181"/>
      <c r="BX11" s="181"/>
      <c r="BY11" s="181"/>
      <c r="BZ11" s="181"/>
      <c r="CA11" s="181"/>
      <c r="CB11" s="181"/>
      <c r="CC11" s="181"/>
      <c r="CD11" s="181"/>
      <c r="CE11" s="181"/>
      <c r="CF11" s="181"/>
      <c r="CG11" s="181"/>
      <c r="CH11" s="181"/>
      <c r="CI11" s="181"/>
      <c r="CJ11" s="181"/>
      <c r="CK11" s="181"/>
      <c r="CL11" s="181"/>
      <c r="CM11" s="181"/>
      <c r="CN11" s="181"/>
      <c r="CO11" s="181"/>
      <c r="CP11" s="181"/>
      <c r="CQ11" s="181"/>
      <c r="CR11" s="181"/>
      <c r="CS11" s="181"/>
      <c r="CT11" s="181"/>
      <c r="CU11" s="181"/>
      <c r="CV11" s="181"/>
      <c r="CW11" s="181"/>
      <c r="CX11" s="181"/>
      <c r="CY11" s="181"/>
      <c r="CZ11" s="181"/>
      <c r="DA11" s="181"/>
      <c r="DB11" s="181"/>
      <c r="DC11" s="181"/>
      <c r="DD11" s="181"/>
      <c r="DE11" s="181"/>
      <c r="DF11" s="181"/>
      <c r="DG11" s="181"/>
      <c r="DH11" s="181"/>
      <c r="DI11" s="181"/>
      <c r="DJ11" s="181"/>
      <c r="DK11" s="181"/>
      <c r="DL11" s="181"/>
      <c r="DM11" s="181"/>
      <c r="DN11" s="181"/>
      <c r="DO11" s="181"/>
      <c r="DP11" s="181"/>
      <c r="DQ11" s="181"/>
      <c r="DR11" s="181"/>
      <c r="DS11" s="181"/>
      <c r="DT11" s="181"/>
      <c r="DU11" s="181"/>
      <c r="DV11" s="181"/>
      <c r="DW11" s="181"/>
      <c r="DX11" s="181"/>
      <c r="DY11" s="181"/>
      <c r="DZ11" s="181"/>
      <c r="EA11" s="181"/>
      <c r="EB11" s="181"/>
      <c r="EC11" s="181"/>
      <c r="ED11" s="181"/>
      <c r="EE11" s="181"/>
      <c r="EF11" s="181"/>
      <c r="EG11" s="181"/>
      <c r="EH11" s="181"/>
      <c r="EI11" s="181"/>
      <c r="EJ11" s="181"/>
      <c r="EK11" s="181"/>
      <c r="EL11" s="181"/>
      <c r="EM11" s="181"/>
      <c r="EN11" s="181"/>
      <c r="EO11" s="181"/>
      <c r="EP11" s="181"/>
      <c r="EQ11" s="181"/>
      <c r="ER11" s="181"/>
      <c r="ES11" s="181"/>
      <c r="ET11" s="181"/>
      <c r="EU11" s="181"/>
      <c r="EV11" s="181"/>
      <c r="EW11" s="181"/>
      <c r="EX11" s="181"/>
      <c r="EY11" s="181"/>
      <c r="EZ11" s="181"/>
      <c r="FA11" s="181"/>
      <c r="FB11" s="181"/>
      <c r="FC11" s="181"/>
      <c r="FD11" s="181"/>
      <c r="FE11" s="181"/>
      <c r="FF11" s="181"/>
      <c r="FG11" s="181"/>
      <c r="FH11" s="181"/>
      <c r="FI11" s="181"/>
      <c r="FJ11" s="181"/>
      <c r="FK11" s="181"/>
      <c r="FL11" s="181"/>
      <c r="FM11" s="181"/>
      <c r="FN11" s="181"/>
      <c r="FO11" s="181"/>
      <c r="FP11" s="181"/>
      <c r="FQ11" s="181"/>
      <c r="FR11" s="181"/>
      <c r="FS11" s="181"/>
      <c r="FT11" s="181"/>
      <c r="FU11" s="181"/>
      <c r="FV11" s="181"/>
      <c r="FW11" s="181"/>
      <c r="FX11" s="181"/>
      <c r="FY11" s="181"/>
      <c r="FZ11" s="181"/>
      <c r="GA11" s="181"/>
      <c r="GB11" s="181"/>
      <c r="GC11" s="181"/>
      <c r="GD11" s="181"/>
      <c r="GE11" s="181"/>
      <c r="GF11" s="181"/>
      <c r="GG11" s="181"/>
      <c r="GH11" s="181"/>
      <c r="GI11" s="181"/>
      <c r="GJ11" s="181"/>
      <c r="GK11" s="181"/>
      <c r="GL11" s="181"/>
      <c r="GM11" s="181"/>
      <c r="GN11" s="181"/>
      <c r="GO11" s="181"/>
      <c r="GP11" s="181"/>
      <c r="GQ11" s="181"/>
      <c r="GR11" s="181"/>
      <c r="GS11" s="181"/>
      <c r="GT11" s="181"/>
      <c r="GU11" s="181"/>
      <c r="GV11" s="181"/>
      <c r="GW11" s="181"/>
      <c r="GX11" s="181"/>
      <c r="GY11" s="181"/>
      <c r="GZ11" s="181"/>
      <c r="HA11" s="181"/>
      <c r="HB11" s="181"/>
      <c r="HC11" s="181"/>
      <c r="HD11" s="181"/>
      <c r="HE11" s="181"/>
      <c r="HF11" s="181"/>
      <c r="HG11" s="181"/>
      <c r="HH11" s="181"/>
      <c r="HI11" s="181"/>
      <c r="HJ11" s="181"/>
      <c r="HK11" s="181"/>
      <c r="HL11" s="181"/>
      <c r="HM11" s="181"/>
      <c r="HN11" s="181"/>
      <c r="HO11" s="181"/>
      <c r="HP11" s="181"/>
      <c r="HQ11" s="181"/>
      <c r="HR11" s="181"/>
      <c r="HS11" s="181"/>
      <c r="HT11" s="181"/>
      <c r="HU11" s="181"/>
      <c r="HV11" s="181"/>
      <c r="HW11" s="181"/>
      <c r="HX11" s="181"/>
      <c r="HY11" s="181"/>
      <c r="HZ11" s="181"/>
      <c r="IA11" s="181"/>
      <c r="IB11" s="181"/>
      <c r="IC11" s="181"/>
      <c r="ID11" s="181"/>
      <c r="IE11" s="181"/>
      <c r="IF11" s="181"/>
      <c r="IG11" s="181"/>
      <c r="IH11" s="181"/>
      <c r="II11" s="181"/>
      <c r="IJ11" s="181"/>
      <c r="IK11" s="181"/>
    </row>
    <row r="12" s="160" customFormat="1" ht="35" customHeight="1" spans="1:245">
      <c r="A12" s="195" t="s">
        <v>1193</v>
      </c>
      <c r="B12" s="168">
        <f>SUM(B13:B14)</f>
        <v>4320</v>
      </c>
      <c r="C12" s="194" t="s">
        <v>1194</v>
      </c>
      <c r="D12" s="170">
        <f>'12政府性基金支出表'!B34</f>
        <v>3000</v>
      </c>
      <c r="E12" s="180"/>
      <c r="F12" s="180"/>
      <c r="G12" s="181"/>
      <c r="H12" s="181"/>
      <c r="I12" s="181"/>
      <c r="J12" s="181"/>
      <c r="K12" s="181"/>
      <c r="L12" s="181"/>
      <c r="M12" s="181"/>
      <c r="N12" s="181"/>
      <c r="O12" s="181"/>
      <c r="P12" s="181"/>
      <c r="Q12" s="181"/>
      <c r="R12" s="181"/>
      <c r="S12" s="181"/>
      <c r="T12" s="181"/>
      <c r="U12" s="181"/>
      <c r="V12" s="181"/>
      <c r="W12" s="181"/>
      <c r="X12" s="181"/>
      <c r="Y12" s="181"/>
      <c r="Z12" s="181"/>
      <c r="AA12" s="181"/>
      <c r="AB12" s="181"/>
      <c r="AC12" s="181"/>
      <c r="AD12" s="181"/>
      <c r="AE12" s="181"/>
      <c r="AF12" s="181"/>
      <c r="AG12" s="181"/>
      <c r="AH12" s="181"/>
      <c r="AI12" s="181"/>
      <c r="AJ12" s="181"/>
      <c r="AK12" s="181"/>
      <c r="AL12" s="181"/>
      <c r="AM12" s="181"/>
      <c r="AN12" s="181"/>
      <c r="AO12" s="181"/>
      <c r="AP12" s="181"/>
      <c r="AQ12" s="181"/>
      <c r="AR12" s="181"/>
      <c r="AS12" s="181"/>
      <c r="AT12" s="181"/>
      <c r="AU12" s="181"/>
      <c r="AV12" s="181"/>
      <c r="AW12" s="181"/>
      <c r="AX12" s="181"/>
      <c r="AY12" s="181"/>
      <c r="AZ12" s="181"/>
      <c r="BA12" s="181"/>
      <c r="BB12" s="181"/>
      <c r="BC12" s="181"/>
      <c r="BD12" s="181"/>
      <c r="BE12" s="181"/>
      <c r="BF12" s="181"/>
      <c r="BG12" s="181"/>
      <c r="BH12" s="181"/>
      <c r="BI12" s="181"/>
      <c r="BJ12" s="181"/>
      <c r="BK12" s="181"/>
      <c r="BL12" s="181"/>
      <c r="BM12" s="181"/>
      <c r="BN12" s="181"/>
      <c r="BO12" s="181"/>
      <c r="BP12" s="181"/>
      <c r="BQ12" s="181"/>
      <c r="BR12" s="181"/>
      <c r="BS12" s="181"/>
      <c r="BT12" s="181"/>
      <c r="BU12" s="181"/>
      <c r="BV12" s="181"/>
      <c r="BW12" s="181"/>
      <c r="BX12" s="181"/>
      <c r="BY12" s="181"/>
      <c r="BZ12" s="181"/>
      <c r="CA12" s="181"/>
      <c r="CB12" s="181"/>
      <c r="CC12" s="181"/>
      <c r="CD12" s="181"/>
      <c r="CE12" s="181"/>
      <c r="CF12" s="181"/>
      <c r="CG12" s="181"/>
      <c r="CH12" s="181"/>
      <c r="CI12" s="181"/>
      <c r="CJ12" s="181"/>
      <c r="CK12" s="181"/>
      <c r="CL12" s="181"/>
      <c r="CM12" s="181"/>
      <c r="CN12" s="181"/>
      <c r="CO12" s="181"/>
      <c r="CP12" s="181"/>
      <c r="CQ12" s="181"/>
      <c r="CR12" s="181"/>
      <c r="CS12" s="181"/>
      <c r="CT12" s="181"/>
      <c r="CU12" s="181"/>
      <c r="CV12" s="181"/>
      <c r="CW12" s="181"/>
      <c r="CX12" s="181"/>
      <c r="CY12" s="181"/>
      <c r="CZ12" s="181"/>
      <c r="DA12" s="181"/>
      <c r="DB12" s="181"/>
      <c r="DC12" s="181"/>
      <c r="DD12" s="181"/>
      <c r="DE12" s="181"/>
      <c r="DF12" s="181"/>
      <c r="DG12" s="181"/>
      <c r="DH12" s="181"/>
      <c r="DI12" s="181"/>
      <c r="DJ12" s="181"/>
      <c r="DK12" s="181"/>
      <c r="DL12" s="181"/>
      <c r="DM12" s="181"/>
      <c r="DN12" s="181"/>
      <c r="DO12" s="181"/>
      <c r="DP12" s="181"/>
      <c r="DQ12" s="181"/>
      <c r="DR12" s="181"/>
      <c r="DS12" s="181"/>
      <c r="DT12" s="181"/>
      <c r="DU12" s="181"/>
      <c r="DV12" s="181"/>
      <c r="DW12" s="181"/>
      <c r="DX12" s="181"/>
      <c r="DY12" s="181"/>
      <c r="DZ12" s="181"/>
      <c r="EA12" s="181"/>
      <c r="EB12" s="181"/>
      <c r="EC12" s="181"/>
      <c r="ED12" s="181"/>
      <c r="EE12" s="181"/>
      <c r="EF12" s="181"/>
      <c r="EG12" s="181"/>
      <c r="EH12" s="181"/>
      <c r="EI12" s="181"/>
      <c r="EJ12" s="181"/>
      <c r="EK12" s="181"/>
      <c r="EL12" s="181"/>
      <c r="EM12" s="181"/>
      <c r="EN12" s="181"/>
      <c r="EO12" s="181"/>
      <c r="EP12" s="181"/>
      <c r="EQ12" s="181"/>
      <c r="ER12" s="181"/>
      <c r="ES12" s="181"/>
      <c r="ET12" s="181"/>
      <c r="EU12" s="181"/>
      <c r="EV12" s="181"/>
      <c r="EW12" s="181"/>
      <c r="EX12" s="181"/>
      <c r="EY12" s="181"/>
      <c r="EZ12" s="181"/>
      <c r="FA12" s="181"/>
      <c r="FB12" s="181"/>
      <c r="FC12" s="181"/>
      <c r="FD12" s="181"/>
      <c r="FE12" s="181"/>
      <c r="FF12" s="181"/>
      <c r="FG12" s="181"/>
      <c r="FH12" s="181"/>
      <c r="FI12" s="181"/>
      <c r="FJ12" s="181"/>
      <c r="FK12" s="181"/>
      <c r="FL12" s="181"/>
      <c r="FM12" s="181"/>
      <c r="FN12" s="181"/>
      <c r="FO12" s="181"/>
      <c r="FP12" s="181"/>
      <c r="FQ12" s="181"/>
      <c r="FR12" s="181"/>
      <c r="FS12" s="181"/>
      <c r="FT12" s="181"/>
      <c r="FU12" s="181"/>
      <c r="FV12" s="181"/>
      <c r="FW12" s="181"/>
      <c r="FX12" s="181"/>
      <c r="FY12" s="181"/>
      <c r="FZ12" s="181"/>
      <c r="GA12" s="181"/>
      <c r="GB12" s="181"/>
      <c r="GC12" s="181"/>
      <c r="GD12" s="181"/>
      <c r="GE12" s="181"/>
      <c r="GF12" s="181"/>
      <c r="GG12" s="181"/>
      <c r="GH12" s="181"/>
      <c r="GI12" s="181"/>
      <c r="GJ12" s="181"/>
      <c r="GK12" s="181"/>
      <c r="GL12" s="181"/>
      <c r="GM12" s="181"/>
      <c r="GN12" s="181"/>
      <c r="GO12" s="181"/>
      <c r="GP12" s="181"/>
      <c r="GQ12" s="181"/>
      <c r="GR12" s="181"/>
      <c r="GS12" s="181"/>
      <c r="GT12" s="181"/>
      <c r="GU12" s="181"/>
      <c r="GV12" s="181"/>
      <c r="GW12" s="181"/>
      <c r="GX12" s="181"/>
      <c r="GY12" s="181"/>
      <c r="GZ12" s="181"/>
      <c r="HA12" s="181"/>
      <c r="HB12" s="181"/>
      <c r="HC12" s="181"/>
      <c r="HD12" s="181"/>
      <c r="HE12" s="181"/>
      <c r="HF12" s="181"/>
      <c r="HG12" s="181"/>
      <c r="HH12" s="181"/>
      <c r="HI12" s="181"/>
      <c r="HJ12" s="181"/>
      <c r="HK12" s="181"/>
      <c r="HL12" s="181"/>
      <c r="HM12" s="181"/>
      <c r="HN12" s="181"/>
      <c r="HO12" s="181"/>
      <c r="HP12" s="181"/>
      <c r="HQ12" s="181"/>
      <c r="HR12" s="181"/>
      <c r="HS12" s="181"/>
      <c r="HT12" s="181"/>
      <c r="HU12" s="181"/>
      <c r="HV12" s="181"/>
      <c r="HW12" s="181"/>
      <c r="HX12" s="181"/>
      <c r="HY12" s="181"/>
      <c r="HZ12" s="181"/>
      <c r="IA12" s="181"/>
      <c r="IB12" s="181"/>
      <c r="IC12" s="181"/>
      <c r="ID12" s="181"/>
      <c r="IE12" s="181"/>
      <c r="IF12" s="181"/>
      <c r="IG12" s="181"/>
      <c r="IH12" s="181"/>
      <c r="II12" s="181"/>
      <c r="IJ12" s="181"/>
      <c r="IK12" s="181"/>
    </row>
    <row r="13" ht="35" customHeight="1" spans="1:4">
      <c r="A13" s="177" t="s">
        <v>1195</v>
      </c>
      <c r="B13" s="193">
        <v>2900</v>
      </c>
      <c r="C13" s="196"/>
      <c r="D13" s="196"/>
    </row>
    <row r="14" ht="35" customHeight="1" spans="1:4">
      <c r="A14" s="177" t="s">
        <v>1196</v>
      </c>
      <c r="B14" s="193">
        <v>1420</v>
      </c>
      <c r="C14" s="196"/>
      <c r="D14" s="196"/>
    </row>
  </sheetData>
  <mergeCells count="2">
    <mergeCell ref="A2:D2"/>
    <mergeCell ref="A3:D3"/>
  </mergeCells>
  <pageMargins left="0.590277777777778" right="0.708333333333333" top="0.984027777777778" bottom="0.590277777777778" header="0.310416666666667" footer="0.310416666666667"/>
  <pageSetup paperSize="9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4"/>
  <sheetViews>
    <sheetView showZeros="0" zoomScale="80" zoomScaleNormal="80" workbookViewId="0">
      <selection activeCell="I12" sqref="I12"/>
    </sheetView>
  </sheetViews>
  <sheetFormatPr defaultColWidth="9" defaultRowHeight="15.6" outlineLevelCol="2"/>
  <cols>
    <col min="1" max="1" width="37.875" style="160" customWidth="1"/>
    <col min="2" max="3" width="32.25" style="160" customWidth="1"/>
    <col min="4" max="4" width="37.25" style="160" customWidth="1"/>
    <col min="5" max="16384" width="9" style="160"/>
  </cols>
  <sheetData>
    <row r="1" ht="17" customHeight="1" spans="1:1">
      <c r="A1" s="160" t="s">
        <v>1197</v>
      </c>
    </row>
    <row r="2" s="160" customFormat="1" ht="23.25" customHeight="1" spans="1:3">
      <c r="A2" s="119" t="s">
        <v>1198</v>
      </c>
      <c r="B2" s="161"/>
      <c r="C2" s="161"/>
    </row>
    <row r="3" s="160" customFormat="1" ht="22.5" customHeight="1" spans="1:3">
      <c r="A3" s="162" t="s">
        <v>1199</v>
      </c>
      <c r="B3" s="162"/>
      <c r="C3" s="162"/>
    </row>
    <row r="4" s="160" customFormat="1" ht="51" customHeight="1" spans="1:3">
      <c r="A4" s="163" t="s">
        <v>2</v>
      </c>
      <c r="B4" s="163" t="s">
        <v>5</v>
      </c>
      <c r="C4" s="164" t="s">
        <v>1200</v>
      </c>
    </row>
    <row r="5" s="160" customFormat="1" ht="51" customHeight="1" spans="1:3">
      <c r="A5" s="163" t="s">
        <v>47</v>
      </c>
      <c r="B5" s="163">
        <f>B6+B12</f>
        <v>55480</v>
      </c>
      <c r="C5" s="164"/>
    </row>
    <row r="6" s="160" customFormat="1" ht="35" customHeight="1" spans="1:3">
      <c r="A6" s="165" t="s">
        <v>1201</v>
      </c>
      <c r="B6" s="121">
        <f>B7+B8+B9+B10+B11</f>
        <v>51160</v>
      </c>
      <c r="C6" s="166"/>
    </row>
    <row r="7" s="160" customFormat="1" ht="39" customHeight="1" spans="1:3">
      <c r="A7" s="167" t="s">
        <v>1183</v>
      </c>
      <c r="B7" s="168">
        <v>567</v>
      </c>
      <c r="C7" s="169" t="s">
        <v>1202</v>
      </c>
    </row>
    <row r="8" s="160" customFormat="1" ht="42" customHeight="1" spans="1:3">
      <c r="A8" s="167" t="s">
        <v>1185</v>
      </c>
      <c r="B8" s="170">
        <v>543</v>
      </c>
      <c r="C8" s="169" t="s">
        <v>1203</v>
      </c>
    </row>
    <row r="9" s="160" customFormat="1" ht="35" customHeight="1" spans="1:3">
      <c r="A9" s="167" t="s">
        <v>1187</v>
      </c>
      <c r="B9" s="170">
        <v>50</v>
      </c>
      <c r="C9" s="166"/>
    </row>
    <row r="10" s="160" customFormat="1" ht="35" customHeight="1" spans="1:3">
      <c r="A10" s="167" t="s">
        <v>1189</v>
      </c>
      <c r="B10" s="170">
        <v>30000</v>
      </c>
      <c r="C10" s="149"/>
    </row>
    <row r="11" s="160" customFormat="1" ht="35" customHeight="1" spans="1:3">
      <c r="A11" s="171" t="s">
        <v>1191</v>
      </c>
      <c r="B11" s="172">
        <v>20000</v>
      </c>
      <c r="C11" s="173"/>
    </row>
    <row r="12" s="160" customFormat="1" ht="35" customHeight="1" spans="1:3">
      <c r="A12" s="174" t="s">
        <v>1193</v>
      </c>
      <c r="B12" s="175">
        <f>B13+B14</f>
        <v>4320</v>
      </c>
      <c r="C12" s="176"/>
    </row>
    <row r="13" s="160" customFormat="1" ht="35" customHeight="1" spans="1:3">
      <c r="A13" s="177" t="s">
        <v>1195</v>
      </c>
      <c r="B13" s="178">
        <v>2900</v>
      </c>
      <c r="C13" s="176" t="s">
        <v>1204</v>
      </c>
    </row>
    <row r="14" s="160" customFormat="1" ht="35" customHeight="1" spans="1:3">
      <c r="A14" s="177" t="s">
        <v>1196</v>
      </c>
      <c r="B14" s="178">
        <v>1420</v>
      </c>
      <c r="C14" s="176" t="s">
        <v>1205</v>
      </c>
    </row>
  </sheetData>
  <mergeCells count="2">
    <mergeCell ref="A2:C2"/>
    <mergeCell ref="A3:C3"/>
  </mergeCells>
  <printOptions horizontalCentered="1"/>
  <pageMargins left="0.590277777777778" right="0" top="0.790972222222222" bottom="0.389583333333333" header="0.161111111111111" footer="0.161111111111111"/>
  <pageSetup paperSize="9" orientation="landscape" horizontalDpi="600"/>
  <headerFooter alignWithMargins="0" scaleWithDoc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4"/>
  <sheetViews>
    <sheetView zoomScale="80" zoomScaleNormal="80" workbookViewId="0">
      <selection activeCell="G23" sqref="G23"/>
    </sheetView>
  </sheetViews>
  <sheetFormatPr defaultColWidth="9" defaultRowHeight="15.6" outlineLevelCol="2"/>
  <cols>
    <col min="1" max="1" width="47.25" style="128" customWidth="1"/>
    <col min="2" max="2" width="12.375" style="128" customWidth="1"/>
    <col min="3" max="3" width="21" style="128" customWidth="1"/>
    <col min="4" max="4" width="26.25" style="128" customWidth="1"/>
    <col min="5" max="16384" width="9" style="128"/>
  </cols>
  <sheetData>
    <row r="1" s="128" customFormat="1" ht="15" customHeight="1"/>
    <row r="2" s="128" customFormat="1" ht="25.8" spans="1:3">
      <c r="A2" s="152" t="s">
        <v>1206</v>
      </c>
      <c r="B2" s="153"/>
      <c r="C2" s="153"/>
    </row>
    <row r="3" s="128" customFormat="1" spans="1:3">
      <c r="A3" s="131" t="s">
        <v>1207</v>
      </c>
      <c r="B3" s="131"/>
      <c r="C3" s="131"/>
    </row>
    <row r="4" s="128" customFormat="1" ht="28" customHeight="1" spans="1:3">
      <c r="A4" s="133" t="s">
        <v>1208</v>
      </c>
      <c r="B4" s="133" t="s">
        <v>5</v>
      </c>
      <c r="C4" s="133" t="s">
        <v>1209</v>
      </c>
    </row>
    <row r="5" s="128" customFormat="1" ht="28" customHeight="1" spans="1:3">
      <c r="A5" s="133" t="s">
        <v>1210</v>
      </c>
      <c r="B5" s="133">
        <f>B6+B25+B27+B32+B33+B34</f>
        <v>55480</v>
      </c>
      <c r="C5" s="133"/>
    </row>
    <row r="6" s="128" customFormat="1" ht="20" customHeight="1" spans="1:3">
      <c r="A6" s="134" t="s">
        <v>1211</v>
      </c>
      <c r="B6" s="135">
        <f>B7+B10+B18</f>
        <v>18810</v>
      </c>
      <c r="C6" s="127"/>
    </row>
    <row r="7" s="128" customFormat="1" ht="20" customHeight="1" spans="1:3">
      <c r="A7" s="141" t="s">
        <v>1212</v>
      </c>
      <c r="B7" s="142">
        <f>B8+B9</f>
        <v>567</v>
      </c>
      <c r="C7" s="125"/>
    </row>
    <row r="8" s="128" customFormat="1" ht="32" customHeight="1" spans="1:3">
      <c r="A8" s="143" t="s">
        <v>1213</v>
      </c>
      <c r="B8" s="142">
        <v>515</v>
      </c>
      <c r="C8" s="127" t="s">
        <v>1214</v>
      </c>
    </row>
    <row r="9" s="128" customFormat="1" ht="20" customHeight="1" spans="1:3">
      <c r="A9" s="141" t="s">
        <v>1215</v>
      </c>
      <c r="B9" s="142">
        <v>52</v>
      </c>
      <c r="C9" s="127" t="s">
        <v>1216</v>
      </c>
    </row>
    <row r="10" s="128" customFormat="1" ht="20" customHeight="1" spans="1:3">
      <c r="A10" s="147" t="s">
        <v>1217</v>
      </c>
      <c r="B10" s="154">
        <f>B11+B14+B17</f>
        <v>543</v>
      </c>
      <c r="C10" s="127"/>
    </row>
    <row r="11" s="128" customFormat="1" ht="20" customHeight="1" spans="1:3">
      <c r="A11" s="141" t="s">
        <v>1218</v>
      </c>
      <c r="B11" s="142">
        <f>B12+B13</f>
        <v>340</v>
      </c>
      <c r="C11" s="127"/>
    </row>
    <row r="12" s="128" customFormat="1" ht="20" customHeight="1" spans="1:3">
      <c r="A12" s="141" t="s">
        <v>1219</v>
      </c>
      <c r="B12" s="142">
        <v>260</v>
      </c>
      <c r="C12" s="127" t="s">
        <v>1220</v>
      </c>
    </row>
    <row r="13" s="128" customFormat="1" ht="20" customHeight="1" spans="1:3">
      <c r="A13" s="141" t="s">
        <v>1221</v>
      </c>
      <c r="B13" s="142">
        <v>80</v>
      </c>
      <c r="C13" s="127" t="s">
        <v>1220</v>
      </c>
    </row>
    <row r="14" s="128" customFormat="1" ht="20" customHeight="1" spans="1:3">
      <c r="A14" s="141" t="s">
        <v>1222</v>
      </c>
      <c r="B14" s="142">
        <f>B15+B16</f>
        <v>120</v>
      </c>
      <c r="C14" s="127"/>
    </row>
    <row r="15" s="128" customFormat="1" ht="20" customHeight="1" spans="1:3">
      <c r="A15" s="155" t="s">
        <v>1223</v>
      </c>
      <c r="B15" s="142"/>
      <c r="C15" s="127"/>
    </row>
    <row r="16" s="128" customFormat="1" ht="20" customHeight="1" spans="1:3">
      <c r="A16" s="155" t="s">
        <v>1224</v>
      </c>
      <c r="B16" s="142">
        <v>120</v>
      </c>
      <c r="C16" s="127" t="s">
        <v>1225</v>
      </c>
    </row>
    <row r="17" s="128" customFormat="1" ht="20" customHeight="1" spans="1:3">
      <c r="A17" s="141" t="s">
        <v>1226</v>
      </c>
      <c r="B17" s="142">
        <v>83</v>
      </c>
      <c r="C17" s="127"/>
    </row>
    <row r="18" s="128" customFormat="1" ht="20" customHeight="1" spans="1:3">
      <c r="A18" s="141" t="s">
        <v>1227</v>
      </c>
      <c r="B18" s="142">
        <f>B19+B20+B21+B22+B23+B24</f>
        <v>17700</v>
      </c>
      <c r="C18" s="127"/>
    </row>
    <row r="19" s="128" customFormat="1" ht="20" customHeight="1" spans="1:3">
      <c r="A19" s="156" t="s">
        <v>1228</v>
      </c>
      <c r="B19" s="138">
        <v>5000</v>
      </c>
      <c r="C19" s="127"/>
    </row>
    <row r="20" s="128" customFormat="1" ht="20" customHeight="1" spans="1:3">
      <c r="A20" s="156" t="s">
        <v>1229</v>
      </c>
      <c r="B20" s="138">
        <v>5000</v>
      </c>
      <c r="C20" s="127"/>
    </row>
    <row r="21" s="128" customFormat="1" ht="20" customHeight="1" spans="1:3">
      <c r="A21" s="156" t="s">
        <v>1230</v>
      </c>
      <c r="B21" s="138">
        <v>100</v>
      </c>
      <c r="C21" s="127"/>
    </row>
    <row r="22" s="128" customFormat="1" ht="48" customHeight="1" spans="1:3">
      <c r="A22" s="156" t="s">
        <v>1231</v>
      </c>
      <c r="B22" s="138">
        <v>2400</v>
      </c>
      <c r="C22" s="127" t="s">
        <v>1232</v>
      </c>
    </row>
    <row r="23" s="128" customFormat="1" ht="20" customHeight="1" spans="1:3">
      <c r="A23" s="156" t="s">
        <v>1233</v>
      </c>
      <c r="B23" s="138">
        <v>200</v>
      </c>
      <c r="C23" s="127"/>
    </row>
    <row r="24" s="128" customFormat="1" ht="30" customHeight="1" spans="1:3">
      <c r="A24" s="157" t="s">
        <v>1234</v>
      </c>
      <c r="B24" s="138">
        <v>5000</v>
      </c>
      <c r="C24" s="127"/>
    </row>
    <row r="25" s="128" customFormat="1" ht="20" customHeight="1" spans="1:3">
      <c r="A25" s="158" t="s">
        <v>1235</v>
      </c>
      <c r="B25" s="135">
        <f>B26</f>
        <v>2900</v>
      </c>
      <c r="C25" s="127"/>
    </row>
    <row r="26" s="128" customFormat="1" ht="20" customHeight="1" spans="1:3">
      <c r="A26" s="125" t="s">
        <v>1236</v>
      </c>
      <c r="B26" s="142">
        <v>2900</v>
      </c>
      <c r="C26" s="127"/>
    </row>
    <row r="27" s="128" customFormat="1" ht="20" customHeight="1" spans="1:3">
      <c r="A27" s="158" t="s">
        <v>1237</v>
      </c>
      <c r="B27" s="135">
        <f>B28+B30+B31</f>
        <v>21470</v>
      </c>
      <c r="C27" s="127"/>
    </row>
    <row r="28" s="128" customFormat="1" ht="33" customHeight="1" spans="1:3">
      <c r="A28" s="147" t="s">
        <v>1238</v>
      </c>
      <c r="B28" s="142">
        <f>B29</f>
        <v>20000</v>
      </c>
      <c r="C28" s="127"/>
    </row>
    <row r="29" s="128" customFormat="1" ht="20" customHeight="1" spans="1:3">
      <c r="A29" s="145" t="s">
        <v>1239</v>
      </c>
      <c r="B29" s="142">
        <v>20000</v>
      </c>
      <c r="C29" s="127"/>
    </row>
    <row r="30" s="128" customFormat="1" ht="32" customHeight="1" spans="1:3">
      <c r="A30" s="145" t="s">
        <v>1240</v>
      </c>
      <c r="B30" s="142">
        <v>50</v>
      </c>
      <c r="C30" s="127"/>
    </row>
    <row r="31" s="128" customFormat="1" ht="20" customHeight="1" spans="1:3">
      <c r="A31" s="147" t="s">
        <v>1241</v>
      </c>
      <c r="B31" s="142">
        <v>1420</v>
      </c>
      <c r="C31" s="127"/>
    </row>
    <row r="32" s="128" customFormat="1" ht="20" customHeight="1" spans="1:3">
      <c r="A32" s="159" t="s">
        <v>1242</v>
      </c>
      <c r="B32" s="135">
        <v>9200</v>
      </c>
      <c r="C32" s="127"/>
    </row>
    <row r="33" s="128" customFormat="1" ht="20" customHeight="1" spans="1:3">
      <c r="A33" s="159" t="s">
        <v>1243</v>
      </c>
      <c r="B33" s="135">
        <v>100</v>
      </c>
      <c r="C33" s="127"/>
    </row>
    <row r="34" s="128" customFormat="1" ht="20" customHeight="1" spans="1:3">
      <c r="A34" s="148" t="s">
        <v>1244</v>
      </c>
      <c r="B34" s="135">
        <v>3000</v>
      </c>
      <c r="C34" s="127"/>
    </row>
  </sheetData>
  <mergeCells count="2">
    <mergeCell ref="A2:C2"/>
    <mergeCell ref="A3:C3"/>
  </mergeCells>
  <pageMargins left="0.786805555555556" right="0.196527777777778" top="0.747916666666667" bottom="0.393055555555556" header="0.310416666666667" footer="0.310416666666667"/>
  <pageSetup paperSize="9" fitToWidth="0" orientation="portrait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43"/>
  <sheetViews>
    <sheetView zoomScale="80" zoomScaleNormal="80" workbookViewId="0">
      <selection activeCell="K17" sqref="K17"/>
    </sheetView>
  </sheetViews>
  <sheetFormatPr defaultColWidth="9" defaultRowHeight="15.6" outlineLevelCol="2"/>
  <cols>
    <col min="1" max="1" width="17.875" style="129" customWidth="1"/>
    <col min="2" max="2" width="50.625" style="128" customWidth="1"/>
    <col min="3" max="3" width="12.375" style="128" customWidth="1"/>
    <col min="4" max="4" width="26.25" style="128" customWidth="1"/>
    <col min="5" max="16384" width="9" style="128"/>
  </cols>
  <sheetData>
    <row r="1" s="128" customFormat="1" ht="15" customHeight="1" spans="1:1">
      <c r="A1" s="129"/>
    </row>
    <row r="2" s="128" customFormat="1" ht="25.8" spans="1:3">
      <c r="A2" s="130" t="s">
        <v>1245</v>
      </c>
      <c r="B2" s="130"/>
      <c r="C2" s="130"/>
    </row>
    <row r="3" s="128" customFormat="1" spans="1:3">
      <c r="A3" s="129"/>
      <c r="B3" s="131" t="s">
        <v>1246</v>
      </c>
      <c r="C3" s="131"/>
    </row>
    <row r="4" s="128" customFormat="1" ht="30" customHeight="1" spans="1:3">
      <c r="A4" s="132" t="s">
        <v>100</v>
      </c>
      <c r="B4" s="133" t="s">
        <v>101</v>
      </c>
      <c r="C4" s="133" t="s">
        <v>5</v>
      </c>
    </row>
    <row r="5" s="128" customFormat="1" ht="30" customHeight="1" spans="1:3">
      <c r="A5" s="132"/>
      <c r="B5" s="133" t="s">
        <v>1210</v>
      </c>
      <c r="C5" s="133">
        <f>C6+C21+C24+C31+C34+C37</f>
        <v>55480</v>
      </c>
    </row>
    <row r="6" s="128" customFormat="1" ht="30" customHeight="1" spans="1:3">
      <c r="A6" s="132">
        <v>212</v>
      </c>
      <c r="B6" s="134" t="s">
        <v>716</v>
      </c>
      <c r="C6" s="135">
        <v>18810</v>
      </c>
    </row>
    <row r="7" s="128" customFormat="1" ht="30" customHeight="1" spans="1:3">
      <c r="A7" s="132">
        <v>21208</v>
      </c>
      <c r="B7" s="136" t="s">
        <v>1247</v>
      </c>
      <c r="C7" s="135">
        <v>17700</v>
      </c>
    </row>
    <row r="8" s="128" customFormat="1" ht="30" customHeight="1" spans="1:3">
      <c r="A8" s="132">
        <v>2120801</v>
      </c>
      <c r="B8" s="137" t="s">
        <v>1248</v>
      </c>
      <c r="C8" s="138">
        <v>5000</v>
      </c>
    </row>
    <row r="9" s="128" customFormat="1" ht="30" customHeight="1" spans="1:3">
      <c r="A9" s="132">
        <v>2120802</v>
      </c>
      <c r="B9" s="137" t="s">
        <v>1249</v>
      </c>
      <c r="C9" s="138">
        <v>5000</v>
      </c>
    </row>
    <row r="10" s="128" customFormat="1" ht="30" customHeight="1" spans="1:3">
      <c r="A10" s="132">
        <v>2120803</v>
      </c>
      <c r="B10" s="137" t="s">
        <v>1250</v>
      </c>
      <c r="C10" s="138">
        <v>100</v>
      </c>
    </row>
    <row r="11" s="128" customFormat="1" ht="30" customHeight="1" spans="1:3">
      <c r="A11" s="132">
        <v>2120804</v>
      </c>
      <c r="B11" s="137" t="s">
        <v>1251</v>
      </c>
      <c r="C11" s="138">
        <v>2400</v>
      </c>
    </row>
    <row r="12" s="128" customFormat="1" ht="30" customHeight="1" spans="1:3">
      <c r="A12" s="132">
        <v>2120806</v>
      </c>
      <c r="B12" s="137" t="s">
        <v>1252</v>
      </c>
      <c r="C12" s="138">
        <v>200</v>
      </c>
    </row>
    <row r="13" s="128" customFormat="1" ht="30" customHeight="1" spans="1:3">
      <c r="A13" s="132">
        <v>2120899</v>
      </c>
      <c r="B13" s="139" t="s">
        <v>1253</v>
      </c>
      <c r="C13" s="138">
        <v>5000</v>
      </c>
    </row>
    <row r="14" s="128" customFormat="1" ht="30" customHeight="1" spans="1:3">
      <c r="A14" s="132">
        <v>21213</v>
      </c>
      <c r="B14" s="134" t="s">
        <v>1254</v>
      </c>
      <c r="C14" s="140">
        <v>543</v>
      </c>
    </row>
    <row r="15" s="128" customFormat="1" ht="30" customHeight="1" spans="1:3">
      <c r="A15" s="132">
        <v>2121301</v>
      </c>
      <c r="B15" s="141" t="s">
        <v>1255</v>
      </c>
      <c r="C15" s="142">
        <v>340</v>
      </c>
    </row>
    <row r="16" s="128" customFormat="1" ht="30" customHeight="1" spans="1:3">
      <c r="A16" s="132">
        <v>2121302</v>
      </c>
      <c r="B16" s="141" t="s">
        <v>1256</v>
      </c>
      <c r="C16" s="142">
        <v>120</v>
      </c>
    </row>
    <row r="17" s="128" customFormat="1" ht="30" customHeight="1" spans="1:3">
      <c r="A17" s="132">
        <v>2121399</v>
      </c>
      <c r="B17" s="141" t="s">
        <v>1257</v>
      </c>
      <c r="C17" s="142">
        <v>83</v>
      </c>
    </row>
    <row r="18" s="128" customFormat="1" ht="30" customHeight="1" spans="1:3">
      <c r="A18" s="132">
        <v>21214</v>
      </c>
      <c r="B18" s="136" t="s">
        <v>1258</v>
      </c>
      <c r="C18" s="135">
        <v>567</v>
      </c>
    </row>
    <row r="19" s="128" customFormat="1" ht="30" customHeight="1" spans="1:3">
      <c r="A19" s="132">
        <v>2121401</v>
      </c>
      <c r="B19" s="143" t="s">
        <v>1259</v>
      </c>
      <c r="C19" s="142">
        <v>515</v>
      </c>
    </row>
    <row r="20" s="128" customFormat="1" ht="30" customHeight="1" spans="1:3">
      <c r="A20" s="132">
        <v>2121402</v>
      </c>
      <c r="B20" s="141" t="s">
        <v>1260</v>
      </c>
      <c r="C20" s="142">
        <v>52</v>
      </c>
    </row>
    <row r="21" s="128" customFormat="1" ht="30" customHeight="1" spans="1:3">
      <c r="A21" s="132">
        <v>213</v>
      </c>
      <c r="B21" s="144" t="s">
        <v>736</v>
      </c>
      <c r="C21" s="135">
        <v>2900</v>
      </c>
    </row>
    <row r="22" s="128" customFormat="1" ht="30" customHeight="1" spans="1:3">
      <c r="A22" s="132">
        <v>21372</v>
      </c>
      <c r="B22" s="144" t="s">
        <v>1261</v>
      </c>
      <c r="C22" s="135">
        <v>2900</v>
      </c>
    </row>
    <row r="23" s="128" customFormat="1" ht="30" customHeight="1" spans="1:3">
      <c r="A23" s="132">
        <v>2137299</v>
      </c>
      <c r="B23" s="125" t="s">
        <v>1262</v>
      </c>
      <c r="C23" s="142">
        <v>2900</v>
      </c>
    </row>
    <row r="24" s="128" customFormat="1" ht="30" customHeight="1" spans="1:3">
      <c r="A24" s="132">
        <v>229</v>
      </c>
      <c r="B24" s="144" t="s">
        <v>1127</v>
      </c>
      <c r="C24" s="135">
        <v>21470</v>
      </c>
    </row>
    <row r="25" s="128" customFormat="1" ht="30" customHeight="1" spans="1:3">
      <c r="A25" s="132">
        <v>22904</v>
      </c>
      <c r="B25" s="134" t="s">
        <v>1263</v>
      </c>
      <c r="C25" s="135">
        <v>20000</v>
      </c>
    </row>
    <row r="26" s="128" customFormat="1" ht="30" customHeight="1" spans="1:3">
      <c r="A26" s="132">
        <v>2290401</v>
      </c>
      <c r="B26" s="145" t="s">
        <v>1264</v>
      </c>
      <c r="C26" s="142">
        <v>20000</v>
      </c>
    </row>
    <row r="27" s="128" customFormat="1" ht="30" customHeight="1" spans="1:3">
      <c r="A27" s="132">
        <v>22908</v>
      </c>
      <c r="B27" s="146" t="s">
        <v>1265</v>
      </c>
      <c r="C27" s="135">
        <v>50</v>
      </c>
    </row>
    <row r="28" s="128" customFormat="1" ht="30" customHeight="1" spans="1:3">
      <c r="A28" s="132">
        <v>2290804</v>
      </c>
      <c r="B28" s="145" t="s">
        <v>1266</v>
      </c>
      <c r="C28" s="142">
        <v>50</v>
      </c>
    </row>
    <row r="29" s="128" customFormat="1" ht="30" customHeight="1" spans="1:3">
      <c r="A29" s="132">
        <v>22960</v>
      </c>
      <c r="B29" s="134" t="s">
        <v>1267</v>
      </c>
      <c r="C29" s="135">
        <v>1420</v>
      </c>
    </row>
    <row r="30" s="128" customFormat="1" ht="30" customHeight="1" spans="1:3">
      <c r="A30" s="132">
        <v>2296099</v>
      </c>
      <c r="B30" s="147" t="s">
        <v>1268</v>
      </c>
      <c r="C30" s="142">
        <v>1420</v>
      </c>
    </row>
    <row r="31" s="128" customFormat="1" ht="30" customHeight="1" spans="1:3">
      <c r="A31" s="132">
        <v>230</v>
      </c>
      <c r="B31" s="134" t="s">
        <v>1269</v>
      </c>
      <c r="C31" s="135">
        <v>3000</v>
      </c>
    </row>
    <row r="32" s="128" customFormat="1" ht="30" customHeight="1" spans="1:3">
      <c r="A32" s="132">
        <v>23008</v>
      </c>
      <c r="B32" s="148" t="s">
        <v>1270</v>
      </c>
      <c r="C32" s="135">
        <v>3000</v>
      </c>
    </row>
    <row r="33" s="128" customFormat="1" ht="30" customHeight="1" spans="1:3">
      <c r="A33" s="132">
        <v>2300802</v>
      </c>
      <c r="B33" s="149" t="s">
        <v>1271</v>
      </c>
      <c r="C33" s="142">
        <v>3000</v>
      </c>
    </row>
    <row r="34" s="128" customFormat="1" ht="30" customHeight="1" spans="1:3">
      <c r="A34" s="132">
        <v>231</v>
      </c>
      <c r="B34" s="150" t="s">
        <v>1272</v>
      </c>
      <c r="C34" s="135">
        <v>100</v>
      </c>
    </row>
    <row r="35" s="128" customFormat="1" ht="30" customHeight="1" spans="1:3">
      <c r="A35" s="132">
        <v>23104</v>
      </c>
      <c r="B35" s="148" t="s">
        <v>1273</v>
      </c>
      <c r="C35" s="135">
        <v>100</v>
      </c>
    </row>
    <row r="36" s="128" customFormat="1" ht="30" customHeight="1" spans="1:3">
      <c r="A36" s="132">
        <v>2310498</v>
      </c>
      <c r="B36" s="151" t="s">
        <v>1274</v>
      </c>
      <c r="C36" s="142">
        <v>100</v>
      </c>
    </row>
    <row r="37" s="128" customFormat="1" ht="30" customHeight="1" spans="1:3">
      <c r="A37" s="132">
        <v>232</v>
      </c>
      <c r="B37" s="148" t="s">
        <v>1098</v>
      </c>
      <c r="C37" s="135">
        <v>9200</v>
      </c>
    </row>
    <row r="38" s="128" customFormat="1" ht="30" customHeight="1" spans="1:3">
      <c r="A38" s="132">
        <v>23204</v>
      </c>
      <c r="B38" s="148" t="s">
        <v>1275</v>
      </c>
      <c r="C38" s="135">
        <v>9200</v>
      </c>
    </row>
    <row r="39" s="128" customFormat="1" ht="30" customHeight="1" spans="1:3">
      <c r="A39" s="132">
        <v>2320498</v>
      </c>
      <c r="B39" s="151" t="s">
        <v>1276</v>
      </c>
      <c r="C39" s="142">
        <v>9200</v>
      </c>
    </row>
    <row r="40" s="128" customFormat="1" ht="20" customHeight="1"/>
    <row r="41" s="128" customFormat="1" ht="20" customHeight="1"/>
    <row r="42" s="128" customFormat="1" ht="20" customHeight="1"/>
    <row r="43" s="128" customFormat="1" ht="20" customHeight="1"/>
  </sheetData>
  <mergeCells count="2">
    <mergeCell ref="A2:C2"/>
    <mergeCell ref="B3:C3"/>
  </mergeCells>
  <pageMargins left="0.786805555555556" right="0.196527777777778" top="0.747916666666667" bottom="0.393055555555556" header="0.310416666666667" footer="0.310416666666667"/>
  <pageSetup paperSize="9" fitToWidth="0" orientation="portrait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8"/>
  <sheetViews>
    <sheetView workbookViewId="0">
      <selection activeCell="I23" sqref="I23"/>
    </sheetView>
  </sheetViews>
  <sheetFormatPr defaultColWidth="9" defaultRowHeight="15.6" outlineLevelRow="7" outlineLevelCol="2"/>
  <cols>
    <col min="1" max="2" width="30.7" customWidth="1"/>
    <col min="3" max="3" width="37.2" customWidth="1"/>
  </cols>
  <sheetData>
    <row r="1" ht="25.8" spans="1:3">
      <c r="A1" s="119" t="s">
        <v>1277</v>
      </c>
      <c r="B1" s="119"/>
      <c r="C1" s="119"/>
    </row>
    <row r="2" spans="1:3">
      <c r="A2" s="120" t="s">
        <v>1278</v>
      </c>
      <c r="B2" s="120"/>
      <c r="C2" s="120"/>
    </row>
    <row r="3" spans="1:3">
      <c r="A3" s="121" t="s">
        <v>1279</v>
      </c>
      <c r="B3" s="121" t="s">
        <v>1280</v>
      </c>
      <c r="C3" s="121" t="s">
        <v>1200</v>
      </c>
    </row>
    <row r="4" spans="1:3">
      <c r="A4" s="121"/>
      <c r="B4" s="122"/>
      <c r="C4" s="12" t="s">
        <v>1281</v>
      </c>
    </row>
    <row r="5" spans="1:3">
      <c r="A5" s="123"/>
      <c r="B5" s="124"/>
      <c r="C5" s="125"/>
    </row>
    <row r="6" spans="1:3">
      <c r="A6" s="123"/>
      <c r="B6" s="126"/>
      <c r="C6" s="125"/>
    </row>
    <row r="7" spans="1:3">
      <c r="A7" s="123"/>
      <c r="B7" s="126"/>
      <c r="C7" s="10"/>
    </row>
    <row r="8" spans="1:3">
      <c r="A8" s="123"/>
      <c r="B8" s="126"/>
      <c r="C8" s="127"/>
    </row>
  </sheetData>
  <mergeCells count="2">
    <mergeCell ref="A1:C1"/>
    <mergeCell ref="A2:C2"/>
  </mergeCell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9"/>
  <sheetViews>
    <sheetView tabSelected="1" topLeftCell="A4" workbookViewId="0">
      <selection activeCell="I22" sqref="I22"/>
    </sheetView>
  </sheetViews>
  <sheetFormatPr defaultColWidth="8.8" defaultRowHeight="15.6" outlineLevelCol="7"/>
  <cols>
    <col min="1" max="8" width="15.7" customWidth="1"/>
  </cols>
  <sheetData>
    <row r="1" ht="17.4" spans="1:8">
      <c r="A1" s="103" t="s">
        <v>1282</v>
      </c>
      <c r="B1" s="103"/>
      <c r="C1" s="103"/>
      <c r="D1" s="103"/>
      <c r="E1" s="103"/>
      <c r="F1" s="103"/>
      <c r="G1" s="103"/>
      <c r="H1" s="103"/>
    </row>
    <row r="2" ht="18.15" spans="1:8">
      <c r="A2" s="104"/>
      <c r="B2" s="104"/>
      <c r="C2" s="104"/>
      <c r="D2" s="104"/>
      <c r="E2" s="104"/>
      <c r="F2" s="104"/>
      <c r="G2" s="104" t="s">
        <v>1</v>
      </c>
      <c r="H2" s="105"/>
    </row>
    <row r="3" spans="1:8">
      <c r="A3" s="106" t="s">
        <v>1165</v>
      </c>
      <c r="B3" s="107" t="s">
        <v>1166</v>
      </c>
      <c r="C3" s="107"/>
      <c r="D3" s="107"/>
      <c r="E3" s="107" t="s">
        <v>1167</v>
      </c>
      <c r="F3" s="107"/>
      <c r="G3" s="107"/>
      <c r="H3" s="107"/>
    </row>
    <row r="4" spans="1:8">
      <c r="A4" s="108"/>
      <c r="B4" s="109" t="s">
        <v>102</v>
      </c>
      <c r="C4" s="110" t="s">
        <v>1283</v>
      </c>
      <c r="D4" s="111"/>
      <c r="E4" s="109" t="s">
        <v>102</v>
      </c>
      <c r="F4" s="110" t="s">
        <v>1283</v>
      </c>
      <c r="G4" s="111"/>
      <c r="H4" s="112"/>
    </row>
    <row r="5" ht="16.35" spans="1:8">
      <c r="A5" s="113"/>
      <c r="B5" s="114"/>
      <c r="C5" s="115" t="s">
        <v>1284</v>
      </c>
      <c r="D5" s="115" t="s">
        <v>1283</v>
      </c>
      <c r="E5" s="114"/>
      <c r="F5" s="115" t="s">
        <v>1284</v>
      </c>
      <c r="G5" s="115" t="s">
        <v>1285</v>
      </c>
      <c r="H5" s="116" t="s">
        <v>1173</v>
      </c>
    </row>
    <row r="6" spans="1:8">
      <c r="A6" s="117" t="s">
        <v>1174</v>
      </c>
      <c r="B6" s="118">
        <v>287835</v>
      </c>
      <c r="C6" s="118">
        <v>287835</v>
      </c>
      <c r="D6" s="118">
        <v>287835</v>
      </c>
      <c r="E6" s="118">
        <v>150735</v>
      </c>
      <c r="F6" s="118">
        <v>287835</v>
      </c>
      <c r="G6" s="118">
        <v>287835</v>
      </c>
      <c r="H6" s="118"/>
    </row>
    <row r="7" customFormat="1"/>
    <row r="8" customFormat="1"/>
    <row r="9" customFormat="1"/>
    <row r="10" customFormat="1"/>
    <row r="11" customFormat="1"/>
    <row r="12" customFormat="1"/>
    <row r="13" customFormat="1"/>
    <row r="14" ht="17.4" spans="1:8">
      <c r="A14" s="103" t="s">
        <v>1286</v>
      </c>
      <c r="B14" s="103"/>
      <c r="C14" s="103"/>
      <c r="D14" s="103"/>
      <c r="E14" s="103"/>
      <c r="F14" s="103"/>
      <c r="G14" s="103"/>
      <c r="H14" s="103"/>
    </row>
    <row r="15" ht="18.15" spans="1:8">
      <c r="A15" s="104"/>
      <c r="B15" s="104"/>
      <c r="C15" s="104"/>
      <c r="D15" s="104"/>
      <c r="E15" s="104"/>
      <c r="F15" s="104"/>
      <c r="G15" s="104" t="s">
        <v>1</v>
      </c>
      <c r="H15" s="105"/>
    </row>
    <row r="16" spans="1:8">
      <c r="A16" s="106" t="s">
        <v>1165</v>
      </c>
      <c r="B16" s="107" t="s">
        <v>1176</v>
      </c>
      <c r="C16" s="107"/>
      <c r="D16" s="107"/>
      <c r="E16" s="107" t="s">
        <v>1177</v>
      </c>
      <c r="F16" s="107"/>
      <c r="G16" s="107"/>
      <c r="H16" s="107"/>
    </row>
    <row r="17" spans="1:8">
      <c r="A17" s="108"/>
      <c r="B17" s="109" t="s">
        <v>102</v>
      </c>
      <c r="C17" s="110" t="s">
        <v>1283</v>
      </c>
      <c r="D17" s="111"/>
      <c r="E17" s="109" t="s">
        <v>102</v>
      </c>
      <c r="F17" s="110" t="s">
        <v>1283</v>
      </c>
      <c r="G17" s="111"/>
      <c r="H17" s="112"/>
    </row>
    <row r="18" ht="16.35" spans="1:8">
      <c r="A18" s="113"/>
      <c r="B18" s="114"/>
      <c r="C18" s="115" t="s">
        <v>1284</v>
      </c>
      <c r="D18" s="115" t="s">
        <v>1283</v>
      </c>
      <c r="E18" s="114"/>
      <c r="F18" s="115" t="s">
        <v>1284</v>
      </c>
      <c r="G18" s="115" t="s">
        <v>1285</v>
      </c>
      <c r="H18" s="116" t="s">
        <v>1173</v>
      </c>
    </row>
    <row r="19" spans="1:8">
      <c r="A19" s="117" t="s">
        <v>1174</v>
      </c>
      <c r="B19" s="118">
        <v>357735</v>
      </c>
      <c r="C19" s="118">
        <v>357735</v>
      </c>
      <c r="D19" s="118">
        <v>357735</v>
      </c>
      <c r="E19" s="118">
        <v>357735</v>
      </c>
      <c r="F19" s="118">
        <v>357735</v>
      </c>
      <c r="G19" s="118">
        <v>357735</v>
      </c>
      <c r="H19" s="118"/>
    </row>
  </sheetData>
  <mergeCells count="16">
    <mergeCell ref="A1:H1"/>
    <mergeCell ref="B3:D3"/>
    <mergeCell ref="E3:H3"/>
    <mergeCell ref="C4:D4"/>
    <mergeCell ref="F4:H4"/>
    <mergeCell ref="A14:H14"/>
    <mergeCell ref="B16:D16"/>
    <mergeCell ref="E16:H16"/>
    <mergeCell ref="C17:D17"/>
    <mergeCell ref="F17:H17"/>
    <mergeCell ref="A3:A5"/>
    <mergeCell ref="A16:A18"/>
    <mergeCell ref="B4:B5"/>
    <mergeCell ref="B17:B18"/>
    <mergeCell ref="E4:E5"/>
    <mergeCell ref="E17:E18"/>
  </mergeCell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3"/>
  <sheetViews>
    <sheetView topLeftCell="A7" workbookViewId="0">
      <selection activeCell="K20" sqref="K20"/>
    </sheetView>
  </sheetViews>
  <sheetFormatPr defaultColWidth="9" defaultRowHeight="15.6" outlineLevelCol="2"/>
  <cols>
    <col min="1" max="1" width="31" style="86" customWidth="1"/>
    <col min="2" max="2" width="11.625" style="86" customWidth="1"/>
    <col min="3" max="3" width="39.5" style="86" customWidth="1"/>
    <col min="4" max="16384" width="9" style="86"/>
  </cols>
  <sheetData>
    <row r="1" ht="18" customHeight="1"/>
    <row r="2" s="86" customFormat="1" ht="47" customHeight="1" spans="1:3">
      <c r="A2" s="89" t="s">
        <v>1287</v>
      </c>
      <c r="B2" s="90"/>
      <c r="C2" s="90"/>
    </row>
    <row r="3" s="87" customFormat="1" ht="24.95" customHeight="1" spans="1:3">
      <c r="A3" s="91"/>
      <c r="B3" s="92"/>
      <c r="C3" s="101" t="s">
        <v>1</v>
      </c>
    </row>
    <row r="4" s="88" customFormat="1" ht="33" customHeight="1" spans="1:3">
      <c r="A4" s="39" t="s">
        <v>1288</v>
      </c>
      <c r="B4" s="95" t="s">
        <v>1289</v>
      </c>
      <c r="C4" s="95" t="s">
        <v>1200</v>
      </c>
    </row>
    <row r="5" s="88" customFormat="1" ht="33" customHeight="1" spans="1:3">
      <c r="A5" s="102" t="s">
        <v>1290</v>
      </c>
      <c r="B5" s="95"/>
      <c r="C5" s="95"/>
    </row>
    <row r="6" s="87" customFormat="1" ht="39" customHeight="1" spans="1:3">
      <c r="A6" s="96" t="s">
        <v>1291</v>
      </c>
      <c r="B6" s="97"/>
      <c r="C6" s="97"/>
    </row>
    <row r="7" s="87" customFormat="1" ht="51" customHeight="1" spans="1:3">
      <c r="A7" s="96" t="s">
        <v>1292</v>
      </c>
      <c r="B7" s="97">
        <v>260</v>
      </c>
      <c r="C7" s="99" t="s">
        <v>1293</v>
      </c>
    </row>
    <row r="8" s="87" customFormat="1" ht="39" customHeight="1" spans="1:3">
      <c r="A8" s="96" t="s">
        <v>1294</v>
      </c>
      <c r="B8" s="97"/>
      <c r="C8" s="97"/>
    </row>
    <row r="9" s="87" customFormat="1" ht="39" customHeight="1" spans="1:3">
      <c r="A9" s="96" t="s">
        <v>1295</v>
      </c>
      <c r="B9" s="97"/>
      <c r="C9" s="97"/>
    </row>
    <row r="10" s="87" customFormat="1" ht="39" customHeight="1" spans="1:3">
      <c r="A10" s="96" t="s">
        <v>1296</v>
      </c>
      <c r="B10" s="97">
        <v>20000</v>
      </c>
      <c r="C10" s="97"/>
    </row>
    <row r="11" s="87" customFormat="1" ht="39" customHeight="1" spans="1:3">
      <c r="A11" s="98" t="s">
        <v>32</v>
      </c>
      <c r="B11" s="97"/>
      <c r="C11" s="97"/>
    </row>
    <row r="12" s="87" customFormat="1" ht="39" customHeight="1" spans="1:3">
      <c r="A12" s="39" t="s">
        <v>1297</v>
      </c>
      <c r="B12" s="97">
        <f>SUM(B6:B10)</f>
        <v>20260</v>
      </c>
      <c r="C12" s="97"/>
    </row>
    <row r="13" s="87" customFormat="1" ht="14.4"/>
  </sheetData>
  <mergeCells count="1">
    <mergeCell ref="A2:C2"/>
  </mergeCell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"/>
  <sheetViews>
    <sheetView topLeftCell="D1" workbookViewId="0">
      <selection activeCell="N10" sqref="N10"/>
    </sheetView>
  </sheetViews>
  <sheetFormatPr defaultColWidth="9" defaultRowHeight="15.6" outlineLevelCol="4"/>
  <cols>
    <col min="1" max="1" width="31" style="86" hidden="1" customWidth="1"/>
    <col min="2" max="2" width="11.625" style="86" hidden="1" customWidth="1"/>
    <col min="3" max="3" width="36.125" style="86" hidden="1" customWidth="1"/>
    <col min="4" max="4" width="34.1166666666667" style="86" customWidth="1"/>
    <col min="5" max="5" width="34.2" style="86" customWidth="1"/>
    <col min="6" max="16384" width="9" style="86"/>
  </cols>
  <sheetData>
    <row r="1" s="86" customFormat="1" ht="18" customHeight="1" spans="1:1">
      <c r="A1" s="86" t="s">
        <v>1298</v>
      </c>
    </row>
    <row r="2" s="86" customFormat="1" ht="47" customHeight="1" spans="1:5">
      <c r="A2" s="89" t="s">
        <v>1299</v>
      </c>
      <c r="B2" s="90"/>
      <c r="C2" s="90"/>
      <c r="D2" s="90"/>
      <c r="E2" s="90"/>
    </row>
    <row r="3" s="87" customFormat="1" ht="24.95" customHeight="1" spans="1:5">
      <c r="A3" s="91"/>
      <c r="B3" s="92"/>
      <c r="C3" s="92"/>
      <c r="D3" s="93"/>
      <c r="E3" s="94" t="s">
        <v>1</v>
      </c>
    </row>
    <row r="4" s="88" customFormat="1" ht="33" customHeight="1" spans="1:5">
      <c r="A4" s="39" t="s">
        <v>1288</v>
      </c>
      <c r="B4" s="95" t="s">
        <v>1289</v>
      </c>
      <c r="C4" s="95" t="s">
        <v>1200</v>
      </c>
      <c r="D4" s="39" t="s">
        <v>1300</v>
      </c>
      <c r="E4" s="39" t="s">
        <v>1289</v>
      </c>
    </row>
    <row r="5" s="87" customFormat="1" ht="39" customHeight="1" spans="1:5">
      <c r="A5" s="96" t="s">
        <v>1301</v>
      </c>
      <c r="B5" s="97"/>
      <c r="C5" s="97"/>
      <c r="D5" s="98" t="s">
        <v>1302</v>
      </c>
      <c r="E5" s="97"/>
    </row>
    <row r="6" s="87" customFormat="1" ht="51" customHeight="1" spans="1:5">
      <c r="A6" s="96" t="s">
        <v>1303</v>
      </c>
      <c r="B6" s="97">
        <v>288</v>
      </c>
      <c r="C6" s="99" t="s">
        <v>1304</v>
      </c>
      <c r="D6" s="98" t="s">
        <v>1305</v>
      </c>
      <c r="E6" s="97"/>
    </row>
    <row r="7" s="87" customFormat="1" ht="39" customHeight="1" spans="1:5">
      <c r="A7" s="96"/>
      <c r="B7" s="97"/>
      <c r="C7" s="97"/>
      <c r="D7" s="98" t="s">
        <v>1306</v>
      </c>
      <c r="E7" s="97">
        <v>20260</v>
      </c>
    </row>
    <row r="8" s="87" customFormat="1" ht="39" customHeight="1" spans="1:5">
      <c r="A8" s="96"/>
      <c r="B8" s="97"/>
      <c r="C8" s="97"/>
      <c r="D8" s="96" t="s">
        <v>1307</v>
      </c>
      <c r="E8" s="100">
        <v>20260</v>
      </c>
    </row>
    <row r="9" s="87" customFormat="1" ht="39" customHeight="1" spans="1:5">
      <c r="A9" s="96"/>
      <c r="B9" s="97"/>
      <c r="C9" s="97"/>
      <c r="D9" s="96" t="s">
        <v>1308</v>
      </c>
      <c r="E9" s="100">
        <v>20260</v>
      </c>
    </row>
    <row r="10" s="87" customFormat="1" ht="39" customHeight="1" spans="1:5">
      <c r="A10" s="39" t="s">
        <v>1309</v>
      </c>
      <c r="B10" s="97">
        <f>SUM(B5:B6)</f>
        <v>288</v>
      </c>
      <c r="C10" s="97"/>
      <c r="D10" s="39" t="s">
        <v>1310</v>
      </c>
      <c r="E10" s="97">
        <f>SUM(E5:E7)</f>
        <v>20260</v>
      </c>
    </row>
    <row r="11" s="87" customFormat="1" ht="14.4"/>
  </sheetData>
  <mergeCells count="1">
    <mergeCell ref="A2:E2"/>
  </mergeCells>
  <pageMargins left="0.75" right="0.75" top="1" bottom="1" header="0.5" footer="0.5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3"/>
  <sheetViews>
    <sheetView workbookViewId="0">
      <selection activeCell="J10" sqref="J10"/>
    </sheetView>
  </sheetViews>
  <sheetFormatPr defaultColWidth="9" defaultRowHeight="15.6" outlineLevelCol="2"/>
  <cols>
    <col min="1" max="1" width="31" style="86" customWidth="1"/>
    <col min="2" max="2" width="11.625" style="86" customWidth="1"/>
    <col min="3" max="3" width="39.5" style="86" customWidth="1"/>
    <col min="4" max="16384" width="9" style="86"/>
  </cols>
  <sheetData>
    <row r="1" ht="18" customHeight="1"/>
    <row r="2" s="86" customFormat="1" ht="47" customHeight="1" spans="1:3">
      <c r="A2" s="89" t="s">
        <v>1311</v>
      </c>
      <c r="B2" s="90"/>
      <c r="C2" s="90"/>
    </row>
    <row r="3" s="87" customFormat="1" ht="24.95" customHeight="1" spans="1:3">
      <c r="A3" s="91"/>
      <c r="B3" s="92"/>
      <c r="C3" s="101" t="s">
        <v>1</v>
      </c>
    </row>
    <row r="4" s="88" customFormat="1" ht="33" customHeight="1" spans="1:3">
      <c r="A4" s="39" t="s">
        <v>1288</v>
      </c>
      <c r="B4" s="95" t="s">
        <v>1289</v>
      </c>
      <c r="C4" s="95" t="s">
        <v>1200</v>
      </c>
    </row>
    <row r="5" s="88" customFormat="1" ht="33" customHeight="1" spans="1:3">
      <c r="A5" s="102" t="s">
        <v>1290</v>
      </c>
      <c r="B5" s="95"/>
      <c r="C5" s="95"/>
    </row>
    <row r="6" s="87" customFormat="1" ht="39" customHeight="1" spans="1:3">
      <c r="A6" s="96" t="s">
        <v>1291</v>
      </c>
      <c r="B6" s="97"/>
      <c r="C6" s="97"/>
    </row>
    <row r="7" s="87" customFormat="1" ht="51" customHeight="1" spans="1:3">
      <c r="A7" s="96" t="s">
        <v>1292</v>
      </c>
      <c r="B7" s="97">
        <v>260</v>
      </c>
      <c r="C7" s="99" t="s">
        <v>1293</v>
      </c>
    </row>
    <row r="8" s="87" customFormat="1" ht="39" customHeight="1" spans="1:3">
      <c r="A8" s="96" t="s">
        <v>1294</v>
      </c>
      <c r="B8" s="97"/>
      <c r="C8" s="97"/>
    </row>
    <row r="9" s="87" customFormat="1" ht="39" customHeight="1" spans="1:3">
      <c r="A9" s="96" t="s">
        <v>1295</v>
      </c>
      <c r="B9" s="97"/>
      <c r="C9" s="97"/>
    </row>
    <row r="10" s="87" customFormat="1" ht="39" customHeight="1" spans="1:3">
      <c r="A10" s="96" t="s">
        <v>1296</v>
      </c>
      <c r="B10" s="97">
        <v>20000</v>
      </c>
      <c r="C10" s="97"/>
    </row>
    <row r="11" s="87" customFormat="1" ht="39" customHeight="1" spans="1:3">
      <c r="A11" s="98" t="s">
        <v>32</v>
      </c>
      <c r="B11" s="97"/>
      <c r="C11" s="97"/>
    </row>
    <row r="12" s="87" customFormat="1" ht="39" customHeight="1" spans="1:3">
      <c r="A12" s="39" t="s">
        <v>1297</v>
      </c>
      <c r="B12" s="97">
        <f>SUM(B6:B10)</f>
        <v>20260</v>
      </c>
      <c r="C12" s="97"/>
    </row>
    <row r="13" s="87" customFormat="1" ht="14.4"/>
  </sheetData>
  <mergeCells count="1">
    <mergeCell ref="A2:C2"/>
  </mergeCells>
  <pageMargins left="0.75" right="0.75" top="1" bottom="1" header="0.5" footer="0.5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"/>
  <sheetViews>
    <sheetView topLeftCell="D1" workbookViewId="0">
      <selection activeCell="L10" sqref="L10"/>
    </sheetView>
  </sheetViews>
  <sheetFormatPr defaultColWidth="9" defaultRowHeight="15.6" outlineLevelCol="4"/>
  <cols>
    <col min="1" max="1" width="31" style="86" hidden="1" customWidth="1"/>
    <col min="2" max="2" width="11.625" style="86" hidden="1" customWidth="1"/>
    <col min="3" max="3" width="36.125" style="86" hidden="1" customWidth="1"/>
    <col min="4" max="4" width="34.1166666666667" style="86" customWidth="1"/>
    <col min="5" max="5" width="34.2" style="86" customWidth="1"/>
    <col min="6" max="16384" width="9" style="86"/>
  </cols>
  <sheetData>
    <row r="1" s="86" customFormat="1" ht="18" customHeight="1" spans="1:1">
      <c r="A1" s="86" t="s">
        <v>1298</v>
      </c>
    </row>
    <row r="2" s="86" customFormat="1" ht="47" customHeight="1" spans="1:5">
      <c r="A2" s="89" t="s">
        <v>1312</v>
      </c>
      <c r="B2" s="90"/>
      <c r="C2" s="90"/>
      <c r="D2" s="90"/>
      <c r="E2" s="90"/>
    </row>
    <row r="3" s="87" customFormat="1" ht="24.95" customHeight="1" spans="1:5">
      <c r="A3" s="91"/>
      <c r="B3" s="92"/>
      <c r="C3" s="92"/>
      <c r="D3" s="93"/>
      <c r="E3" s="94" t="s">
        <v>1</v>
      </c>
    </row>
    <row r="4" s="88" customFormat="1" ht="33" customHeight="1" spans="1:5">
      <c r="A4" s="39" t="s">
        <v>1288</v>
      </c>
      <c r="B4" s="95" t="s">
        <v>1289</v>
      </c>
      <c r="C4" s="95" t="s">
        <v>1200</v>
      </c>
      <c r="D4" s="39" t="s">
        <v>1300</v>
      </c>
      <c r="E4" s="39" t="s">
        <v>1289</v>
      </c>
    </row>
    <row r="5" s="87" customFormat="1" ht="39" customHeight="1" spans="1:5">
      <c r="A5" s="96" t="s">
        <v>1301</v>
      </c>
      <c r="B5" s="97"/>
      <c r="C5" s="97"/>
      <c r="D5" s="98" t="s">
        <v>1302</v>
      </c>
      <c r="E5" s="97"/>
    </row>
    <row r="6" s="87" customFormat="1" ht="51" customHeight="1" spans="1:5">
      <c r="A6" s="96" t="s">
        <v>1303</v>
      </c>
      <c r="B6" s="97">
        <v>288</v>
      </c>
      <c r="C6" s="99" t="s">
        <v>1304</v>
      </c>
      <c r="D6" s="98" t="s">
        <v>1305</v>
      </c>
      <c r="E6" s="97"/>
    </row>
    <row r="7" s="87" customFormat="1" ht="39" customHeight="1" spans="1:5">
      <c r="A7" s="96"/>
      <c r="B7" s="97"/>
      <c r="C7" s="97"/>
      <c r="D7" s="98" t="s">
        <v>1306</v>
      </c>
      <c r="E7" s="97">
        <v>20260</v>
      </c>
    </row>
    <row r="8" s="87" customFormat="1" ht="39" customHeight="1" spans="1:5">
      <c r="A8" s="96"/>
      <c r="B8" s="97"/>
      <c r="C8" s="97"/>
      <c r="D8" s="96" t="s">
        <v>1307</v>
      </c>
      <c r="E8" s="100">
        <v>20260</v>
      </c>
    </row>
    <row r="9" s="87" customFormat="1" ht="39" customHeight="1" spans="1:5">
      <c r="A9" s="96"/>
      <c r="B9" s="97"/>
      <c r="C9" s="97"/>
      <c r="D9" s="96" t="s">
        <v>1308</v>
      </c>
      <c r="E9" s="100">
        <v>20260</v>
      </c>
    </row>
    <row r="10" s="87" customFormat="1" ht="39" customHeight="1" spans="1:5">
      <c r="A10" s="39" t="s">
        <v>1309</v>
      </c>
      <c r="B10" s="97">
        <f>SUM(B5:B6)</f>
        <v>288</v>
      </c>
      <c r="C10" s="97"/>
      <c r="D10" s="39" t="s">
        <v>1310</v>
      </c>
      <c r="E10" s="97">
        <f>SUM(E5:E7)</f>
        <v>20260</v>
      </c>
    </row>
    <row r="11" s="87" customFormat="1" ht="14.4"/>
  </sheetData>
  <mergeCells count="1">
    <mergeCell ref="A2:E2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1"/>
  <sheetViews>
    <sheetView showZeros="0" workbookViewId="0">
      <pane ySplit="3" topLeftCell="A4" activePane="bottomLeft" state="frozen"/>
      <selection/>
      <selection pane="bottomLeft" activeCell="B6" sqref="B6:B29"/>
    </sheetView>
  </sheetViews>
  <sheetFormatPr defaultColWidth="9" defaultRowHeight="15.6" outlineLevelCol="1"/>
  <cols>
    <col min="1" max="1" width="40" style="320" customWidth="1"/>
    <col min="2" max="2" width="34.8" style="320" customWidth="1"/>
    <col min="3" max="244" width="9" style="320" customWidth="1"/>
    <col min="245" max="16384" width="9" style="320"/>
  </cols>
  <sheetData>
    <row r="1" s="320" customFormat="1" ht="25.8" spans="1:2">
      <c r="A1" s="130" t="s">
        <v>48</v>
      </c>
      <c r="B1" s="130"/>
    </row>
    <row r="2" s="320" customFormat="1" spans="2:2">
      <c r="B2" s="321" t="s">
        <v>1</v>
      </c>
    </row>
    <row r="3" s="320" customFormat="1" ht="33.75" customHeight="1" spans="1:2">
      <c r="A3" s="322" t="s">
        <v>49</v>
      </c>
      <c r="B3" s="323" t="s">
        <v>50</v>
      </c>
    </row>
    <row r="4" s="320" customFormat="1" ht="28" customHeight="1" spans="1:2">
      <c r="A4" s="324" t="s">
        <v>51</v>
      </c>
      <c r="B4" s="325">
        <v>6168</v>
      </c>
    </row>
    <row r="5" s="320" customFormat="1" ht="25" customHeight="1" spans="1:2">
      <c r="A5" s="324" t="s">
        <v>52</v>
      </c>
      <c r="B5" s="294">
        <f>SUM(B6:B29)</f>
        <v>333858</v>
      </c>
    </row>
    <row r="6" s="320" customFormat="1" ht="24" customHeight="1" spans="1:2">
      <c r="A6" s="295" t="s">
        <v>53</v>
      </c>
      <c r="B6" s="296">
        <v>17972</v>
      </c>
    </row>
    <row r="7" s="320" customFormat="1" ht="24" customHeight="1" spans="1:2">
      <c r="A7" s="295" t="s">
        <v>54</v>
      </c>
      <c r="B7" s="296">
        <v>0</v>
      </c>
    </row>
    <row r="8" s="320" customFormat="1" ht="24" customHeight="1" spans="1:2">
      <c r="A8" s="295" t="s">
        <v>55</v>
      </c>
      <c r="B8" s="296">
        <v>681</v>
      </c>
    </row>
    <row r="9" s="320" customFormat="1" ht="24" customHeight="1" spans="1:2">
      <c r="A9" s="295" t="s">
        <v>56</v>
      </c>
      <c r="B9" s="296">
        <v>5767</v>
      </c>
    </row>
    <row r="10" s="320" customFormat="1" ht="24" customHeight="1" spans="1:2">
      <c r="A10" s="295" t="s">
        <v>57</v>
      </c>
      <c r="B10" s="296">
        <v>68000</v>
      </c>
    </row>
    <row r="11" s="320" customFormat="1" ht="24" customHeight="1" spans="1:2">
      <c r="A11" s="295" t="s">
        <v>58</v>
      </c>
      <c r="B11" s="296">
        <v>3276</v>
      </c>
    </row>
    <row r="12" s="320" customFormat="1" ht="24" customHeight="1" spans="1:2">
      <c r="A12" s="295" t="s">
        <v>59</v>
      </c>
      <c r="B12" s="296">
        <v>2482</v>
      </c>
    </row>
    <row r="13" s="320" customFormat="1" ht="24" customHeight="1" spans="1:2">
      <c r="A13" s="295" t="s">
        <v>60</v>
      </c>
      <c r="B13" s="296">
        <v>58518</v>
      </c>
    </row>
    <row r="14" s="320" customFormat="1" ht="24" customHeight="1" spans="1:2">
      <c r="A14" s="295" t="s">
        <v>61</v>
      </c>
      <c r="B14" s="296">
        <v>19798</v>
      </c>
    </row>
    <row r="15" s="320" customFormat="1" ht="24" customHeight="1" spans="1:2">
      <c r="A15" s="295" t="s">
        <v>62</v>
      </c>
      <c r="B15" s="296">
        <v>11066</v>
      </c>
    </row>
    <row r="16" s="320" customFormat="1" ht="24" customHeight="1" spans="1:2">
      <c r="A16" s="295" t="s">
        <v>63</v>
      </c>
      <c r="B16" s="296">
        <v>58705</v>
      </c>
    </row>
    <row r="17" s="320" customFormat="1" ht="24" customHeight="1" spans="1:2">
      <c r="A17" s="295" t="s">
        <v>64</v>
      </c>
      <c r="B17" s="296">
        <v>46960</v>
      </c>
    </row>
    <row r="18" s="320" customFormat="1" ht="24" customHeight="1" spans="1:2">
      <c r="A18" s="295" t="s">
        <v>65</v>
      </c>
      <c r="B18" s="296">
        <v>13333</v>
      </c>
    </row>
    <row r="19" s="320" customFormat="1" ht="24" customHeight="1" spans="1:2">
      <c r="A19" s="295" t="s">
        <v>66</v>
      </c>
      <c r="B19" s="296">
        <v>371</v>
      </c>
    </row>
    <row r="20" s="320" customFormat="1" ht="24" customHeight="1" spans="1:2">
      <c r="A20" s="299" t="s">
        <v>67</v>
      </c>
      <c r="B20" s="296">
        <v>424</v>
      </c>
    </row>
    <row r="21" s="320" customFormat="1" ht="24" customHeight="1" spans="1:2">
      <c r="A21" s="299" t="s">
        <v>68</v>
      </c>
      <c r="B21" s="296">
        <v>45</v>
      </c>
    </row>
    <row r="22" s="320" customFormat="1" ht="24" customHeight="1" spans="1:2">
      <c r="A22" s="299" t="s">
        <v>69</v>
      </c>
      <c r="B22" s="296">
        <v>0</v>
      </c>
    </row>
    <row r="23" s="320" customFormat="1" ht="24" customHeight="1" spans="1:2">
      <c r="A23" s="299" t="s">
        <v>70</v>
      </c>
      <c r="B23" s="296">
        <v>1367</v>
      </c>
    </row>
    <row r="24" s="320" customFormat="1" ht="24" customHeight="1" spans="1:2">
      <c r="A24" s="299" t="s">
        <v>71</v>
      </c>
      <c r="B24" s="296">
        <v>9283</v>
      </c>
    </row>
    <row r="25" s="320" customFormat="1" ht="24" customHeight="1" spans="1:2">
      <c r="A25" s="299" t="s">
        <v>72</v>
      </c>
      <c r="B25" s="296">
        <v>371</v>
      </c>
    </row>
    <row r="26" s="320" customFormat="1" ht="24" customHeight="1" spans="1:2">
      <c r="A26" s="301" t="s">
        <v>73</v>
      </c>
      <c r="B26" s="296">
        <v>4912</v>
      </c>
    </row>
    <row r="27" s="320" customFormat="1" ht="24" customHeight="1" spans="1:2">
      <c r="A27" s="299" t="s">
        <v>74</v>
      </c>
      <c r="B27" s="296">
        <v>3400</v>
      </c>
    </row>
    <row r="28" s="320" customFormat="1" ht="24" customHeight="1" spans="1:2">
      <c r="A28" s="295" t="s">
        <v>75</v>
      </c>
      <c r="B28" s="296">
        <v>827</v>
      </c>
    </row>
    <row r="29" s="320" customFormat="1" ht="24" customHeight="1" spans="1:2">
      <c r="A29" s="299" t="s">
        <v>76</v>
      </c>
      <c r="B29" s="296">
        <v>6300</v>
      </c>
    </row>
    <row r="30" s="320" customFormat="1" ht="26.25" customHeight="1" spans="1:2">
      <c r="A30" s="324" t="s">
        <v>77</v>
      </c>
      <c r="B30" s="294">
        <v>2563</v>
      </c>
    </row>
    <row r="31" s="320" customFormat="1" ht="33.75" customHeight="1" spans="1:2">
      <c r="A31" s="326" t="s">
        <v>78</v>
      </c>
      <c r="B31" s="327">
        <f>B4+B5+B30</f>
        <v>342589</v>
      </c>
    </row>
  </sheetData>
  <mergeCells count="1">
    <mergeCell ref="A1:B1"/>
  </mergeCells>
  <printOptions horizontalCentered="1"/>
  <pageMargins left="0.251388888888889" right="0.251388888888889" top="0.984027777777778" bottom="0.511805555555556" header="0.298611111111111" footer="0.298611111111111"/>
  <pageSetup paperSize="8" scale="110" firstPageNumber="4" orientation="landscape" useFirstPageNumber="1" horizontalDpi="600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8"/>
  <sheetViews>
    <sheetView workbookViewId="0">
      <selection activeCell="J23" sqref="J23"/>
    </sheetView>
  </sheetViews>
  <sheetFormatPr defaultColWidth="8.8" defaultRowHeight="15.6" outlineLevelCol="2"/>
  <cols>
    <col min="1" max="3" width="30.7" customWidth="1"/>
  </cols>
  <sheetData>
    <row r="1" ht="22.2" spans="1:3">
      <c r="A1" s="78" t="s">
        <v>1313</v>
      </c>
      <c r="B1" s="78"/>
      <c r="C1" s="78"/>
    </row>
    <row r="2" spans="1:3">
      <c r="A2" s="79" t="s">
        <v>1314</v>
      </c>
      <c r="B2" s="79"/>
      <c r="C2" s="79"/>
    </row>
    <row r="3" spans="1:3">
      <c r="A3" s="80" t="s">
        <v>1315</v>
      </c>
      <c r="B3" s="80" t="s">
        <v>1316</v>
      </c>
      <c r="C3" s="80" t="s">
        <v>5</v>
      </c>
    </row>
    <row r="4" spans="1:3">
      <c r="A4" s="81"/>
      <c r="B4" s="80" t="s">
        <v>1317</v>
      </c>
      <c r="C4" s="82">
        <f>C5+C8</f>
        <v>0</v>
      </c>
    </row>
    <row r="5" spans="1:3">
      <c r="A5" s="81"/>
      <c r="B5" s="83"/>
      <c r="C5" s="82"/>
    </row>
    <row r="6" spans="1:3">
      <c r="A6" s="81"/>
      <c r="B6" s="83"/>
      <c r="C6" s="82"/>
    </row>
    <row r="7" spans="1:3">
      <c r="A7" s="81"/>
      <c r="B7" s="84"/>
      <c r="C7" s="82"/>
    </row>
    <row r="8" spans="1:3">
      <c r="A8" s="81"/>
      <c r="B8" s="83"/>
      <c r="C8" s="82"/>
    </row>
    <row r="9" spans="1:3">
      <c r="A9" s="81"/>
      <c r="B9" s="83"/>
      <c r="C9" s="82"/>
    </row>
    <row r="10" spans="1:3">
      <c r="A10" s="81"/>
      <c r="B10" s="84"/>
      <c r="C10" s="82"/>
    </row>
    <row r="11" spans="1:3">
      <c r="A11" s="81"/>
      <c r="B11" s="84"/>
      <c r="C11" s="82"/>
    </row>
    <row r="12" spans="1:3">
      <c r="A12" s="81"/>
      <c r="B12" s="84"/>
      <c r="C12" s="82"/>
    </row>
    <row r="13" spans="1:3">
      <c r="A13" s="81"/>
      <c r="B13" s="84"/>
      <c r="C13" s="82"/>
    </row>
    <row r="14" spans="1:3">
      <c r="A14" s="81"/>
      <c r="B14" s="84"/>
      <c r="C14" s="82"/>
    </row>
    <row r="15" spans="1:3">
      <c r="A15" s="81"/>
      <c r="B15" s="84"/>
      <c r="C15" s="82"/>
    </row>
    <row r="16" spans="1:3">
      <c r="A16" s="81"/>
      <c r="B16" s="84"/>
      <c r="C16" s="82"/>
    </row>
    <row r="17" spans="1:3">
      <c r="A17" s="81"/>
      <c r="B17" s="84"/>
      <c r="C17" s="82"/>
    </row>
    <row r="18" spans="1:3">
      <c r="A18" s="81"/>
      <c r="B18" s="84"/>
      <c r="C18" s="82"/>
    </row>
    <row r="19" spans="1:3">
      <c r="A19" s="81"/>
      <c r="B19" s="84"/>
      <c r="C19" s="82"/>
    </row>
    <row r="20" spans="1:3">
      <c r="A20" s="81"/>
      <c r="B20" s="83"/>
      <c r="C20" s="82"/>
    </row>
    <row r="21" spans="1:3">
      <c r="A21" s="81"/>
      <c r="B21" s="84"/>
      <c r="C21" s="82"/>
    </row>
    <row r="22" spans="1:3">
      <c r="A22" s="81"/>
      <c r="B22" s="83"/>
      <c r="C22" s="82"/>
    </row>
    <row r="23" spans="1:3">
      <c r="A23" s="81"/>
      <c r="B23" s="84"/>
      <c r="C23" s="82"/>
    </row>
    <row r="24" spans="1:3">
      <c r="A24" s="81"/>
      <c r="B24" s="84"/>
      <c r="C24" s="82"/>
    </row>
    <row r="25" spans="1:3">
      <c r="A25" s="81"/>
      <c r="B25" s="84"/>
      <c r="C25" s="82"/>
    </row>
    <row r="26" spans="1:3">
      <c r="A26" s="81"/>
      <c r="B26" s="83"/>
      <c r="C26" s="82"/>
    </row>
    <row r="27" spans="1:3">
      <c r="A27" s="81"/>
      <c r="B27" s="84"/>
      <c r="C27" s="82"/>
    </row>
    <row r="28" spans="1:3">
      <c r="A28" s="85" t="s">
        <v>1318</v>
      </c>
      <c r="B28" s="85"/>
      <c r="C28" s="85"/>
    </row>
  </sheetData>
  <mergeCells count="3">
    <mergeCell ref="A1:C1"/>
    <mergeCell ref="A2:C2"/>
    <mergeCell ref="A28:C28"/>
  </mergeCells>
  <pageMargins left="0.75" right="0.75" top="1" bottom="1" header="0.5" footer="0.5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4"/>
  <sheetViews>
    <sheetView showZeros="0" zoomScale="90" zoomScaleNormal="90" workbookViewId="0">
      <selection activeCell="F13" sqref="F13"/>
    </sheetView>
  </sheetViews>
  <sheetFormatPr defaultColWidth="8.75" defaultRowHeight="14.4" outlineLevelCol="3"/>
  <cols>
    <col min="1" max="1" width="29.5833333333333" style="43" customWidth="1"/>
    <col min="2" max="2" width="14.7166666666667" style="45" customWidth="1"/>
    <col min="3" max="4" width="18.6083333333333" style="45" customWidth="1"/>
    <col min="5" max="28" width="9" style="43"/>
    <col min="29" max="16384" width="8.75" style="43"/>
  </cols>
  <sheetData>
    <row r="1" s="43" customFormat="1" ht="17.1" customHeight="1" spans="1:4">
      <c r="A1" s="46"/>
      <c r="B1" s="45"/>
      <c r="C1" s="45"/>
      <c r="D1" s="45"/>
    </row>
    <row r="2" s="43" customFormat="1" ht="29.1" customHeight="1" spans="1:4">
      <c r="A2" s="47" t="s">
        <v>1319</v>
      </c>
      <c r="B2" s="48"/>
      <c r="C2" s="49"/>
      <c r="D2" s="48"/>
    </row>
    <row r="3" s="43" customFormat="1" ht="23" customHeight="1" spans="1:4">
      <c r="A3" s="50"/>
      <c r="B3" s="51"/>
      <c r="C3" s="52"/>
      <c r="D3" s="53" t="s">
        <v>1</v>
      </c>
    </row>
    <row r="4" s="43" customFormat="1" ht="57" customHeight="1" spans="1:4">
      <c r="A4" s="54" t="s">
        <v>1320</v>
      </c>
      <c r="B4" s="55" t="s">
        <v>102</v>
      </c>
      <c r="C4" s="56" t="s">
        <v>1321</v>
      </c>
      <c r="D4" s="57" t="s">
        <v>1322</v>
      </c>
    </row>
    <row r="5" s="44" customFormat="1" ht="37" customHeight="1" spans="1:4">
      <c r="A5" s="66" t="s">
        <v>1323</v>
      </c>
      <c r="B5" s="59">
        <f t="shared" ref="B5:B9" si="0">SUM(C5:D5)</f>
        <v>40012</v>
      </c>
      <c r="C5" s="67">
        <v>34798</v>
      </c>
      <c r="D5" s="59">
        <v>5214</v>
      </c>
    </row>
    <row r="6" s="44" customFormat="1" ht="30" customHeight="1" spans="1:4">
      <c r="A6" s="68" t="s">
        <v>1324</v>
      </c>
      <c r="B6" s="59">
        <f t="shared" si="0"/>
        <v>47103</v>
      </c>
      <c r="C6" s="67">
        <f>SUM(C7:C12)</f>
        <v>18079</v>
      </c>
      <c r="D6" s="59">
        <v>29024</v>
      </c>
    </row>
    <row r="7" s="43" customFormat="1" ht="30" customHeight="1" spans="1:4">
      <c r="A7" s="69" t="s">
        <v>1325</v>
      </c>
      <c r="B7" s="62">
        <f t="shared" si="0"/>
        <v>18904</v>
      </c>
      <c r="C7" s="65">
        <v>4320</v>
      </c>
      <c r="D7" s="70">
        <v>14584</v>
      </c>
    </row>
    <row r="8" s="43" customFormat="1" ht="30" customHeight="1" spans="1:4">
      <c r="A8" s="69" t="s">
        <v>1326</v>
      </c>
      <c r="B8" s="62">
        <f t="shared" si="0"/>
        <v>27730</v>
      </c>
      <c r="C8" s="65">
        <v>13680</v>
      </c>
      <c r="D8" s="70">
        <v>14050</v>
      </c>
    </row>
    <row r="9" s="43" customFormat="1" ht="30" customHeight="1" spans="1:4">
      <c r="A9" s="75" t="s">
        <v>1327</v>
      </c>
      <c r="B9" s="62">
        <f t="shared" si="0"/>
        <v>86</v>
      </c>
      <c r="C9" s="65">
        <v>46</v>
      </c>
      <c r="D9" s="70">
        <v>40</v>
      </c>
    </row>
    <row r="10" s="43" customFormat="1" ht="30" customHeight="1" spans="1:4">
      <c r="A10" s="75" t="s">
        <v>1328</v>
      </c>
      <c r="B10" s="62"/>
      <c r="C10" s="65"/>
      <c r="D10" s="70"/>
    </row>
    <row r="11" s="43" customFormat="1" ht="30" customHeight="1" spans="1:4">
      <c r="A11" s="75" t="s">
        <v>1329</v>
      </c>
      <c r="B11" s="62">
        <f t="shared" ref="B11:B16" si="1">SUM(C11:D11)</f>
        <v>370</v>
      </c>
      <c r="C11" s="65">
        <v>20</v>
      </c>
      <c r="D11" s="70">
        <v>350</v>
      </c>
    </row>
    <row r="12" s="43" customFormat="1" ht="30" customHeight="1" spans="1:4">
      <c r="A12" s="71" t="s">
        <v>1330</v>
      </c>
      <c r="B12" s="62">
        <f t="shared" si="1"/>
        <v>13</v>
      </c>
      <c r="C12" s="63">
        <v>13</v>
      </c>
      <c r="D12" s="74"/>
    </row>
    <row r="13" s="44" customFormat="1" ht="30" customHeight="1" spans="1:4">
      <c r="A13" s="58" t="s">
        <v>1331</v>
      </c>
      <c r="B13" s="59">
        <f t="shared" si="1"/>
        <v>43147</v>
      </c>
      <c r="C13" s="60">
        <f>SUM(C14:C22)</f>
        <v>14274</v>
      </c>
      <c r="D13" s="60">
        <f>SUM(D14:D22)</f>
        <v>28873</v>
      </c>
    </row>
    <row r="14" s="43" customFormat="1" ht="30" customHeight="1" spans="1:4">
      <c r="A14" s="61" t="s">
        <v>1332</v>
      </c>
      <c r="B14" s="62">
        <f t="shared" si="1"/>
        <v>43024</v>
      </c>
      <c r="C14" s="63">
        <v>14266</v>
      </c>
      <c r="D14" s="62">
        <v>28758</v>
      </c>
    </row>
    <row r="15" s="43" customFormat="1" ht="30" customHeight="1" spans="1:4">
      <c r="A15" s="61" t="s">
        <v>1333</v>
      </c>
      <c r="B15" s="62">
        <f t="shared" si="1"/>
        <v>107</v>
      </c>
      <c r="C15" s="63">
        <v>7</v>
      </c>
      <c r="D15" s="62">
        <v>100</v>
      </c>
    </row>
    <row r="16" s="43" customFormat="1" ht="30" customHeight="1" spans="1:4">
      <c r="A16" s="64" t="s">
        <v>1334</v>
      </c>
      <c r="B16" s="62">
        <f t="shared" si="1"/>
        <v>16</v>
      </c>
      <c r="C16" s="65">
        <v>1</v>
      </c>
      <c r="D16" s="62">
        <v>15</v>
      </c>
    </row>
    <row r="17" s="43" customFormat="1" ht="30" customHeight="1" spans="1:4">
      <c r="A17" s="61" t="s">
        <v>1335</v>
      </c>
      <c r="B17" s="62"/>
      <c r="C17" s="65"/>
      <c r="D17" s="62"/>
    </row>
    <row r="18" s="43" customFormat="1" ht="30" customHeight="1" spans="1:4">
      <c r="A18" s="61" t="s">
        <v>1336</v>
      </c>
      <c r="B18" s="62"/>
      <c r="C18" s="65"/>
      <c r="D18" s="62"/>
    </row>
    <row r="19" s="43" customFormat="1" ht="30" customHeight="1" spans="1:4">
      <c r="A19" s="61" t="s">
        <v>1337</v>
      </c>
      <c r="B19" s="62"/>
      <c r="C19" s="65"/>
      <c r="D19" s="62"/>
    </row>
    <row r="20" s="43" customFormat="1" ht="30" customHeight="1" spans="1:4">
      <c r="A20" s="61" t="s">
        <v>1338</v>
      </c>
      <c r="B20" s="62"/>
      <c r="C20" s="65"/>
      <c r="D20" s="62"/>
    </row>
    <row r="21" s="43" customFormat="1" ht="30" customHeight="1" spans="1:4">
      <c r="A21" s="61" t="s">
        <v>1339</v>
      </c>
      <c r="B21" s="62"/>
      <c r="C21" s="65"/>
      <c r="D21" s="62"/>
    </row>
    <row r="22" s="43" customFormat="1" ht="30" customHeight="1" spans="1:4">
      <c r="A22" s="61" t="s">
        <v>1340</v>
      </c>
      <c r="B22" s="62"/>
      <c r="C22" s="65"/>
      <c r="D22" s="62"/>
    </row>
    <row r="23" s="44" customFormat="1" ht="30" customHeight="1" spans="1:4">
      <c r="A23" s="58" t="s">
        <v>1341</v>
      </c>
      <c r="B23" s="76">
        <f>SUM(C23:D23)</f>
        <v>3956</v>
      </c>
      <c r="C23" s="60">
        <f>C6-C13</f>
        <v>3805</v>
      </c>
      <c r="D23" s="59">
        <f>D6-D13</f>
        <v>151</v>
      </c>
    </row>
    <row r="24" s="44" customFormat="1" ht="30" customHeight="1" spans="1:4">
      <c r="A24" s="68" t="s">
        <v>1342</v>
      </c>
      <c r="B24" s="77">
        <f>B5+B23</f>
        <v>43968</v>
      </c>
      <c r="C24" s="77">
        <f>C5+C23</f>
        <v>38603</v>
      </c>
      <c r="D24" s="77">
        <f>D5+D23</f>
        <v>5365</v>
      </c>
    </row>
  </sheetData>
  <mergeCells count="1">
    <mergeCell ref="A2:D2"/>
  </mergeCells>
  <printOptions horizontalCentered="1"/>
  <pageMargins left="0.786805555555556" right="0.393055555555556" top="0.786805555555556" bottom="0.393055555555556" header="0.314583333333333" footer="0.275"/>
  <pageSetup paperSize="9" firstPageNumber="24" orientation="portrait" useFirstPageNumber="1" horizontalDpi="6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2"/>
  <sheetViews>
    <sheetView workbookViewId="0">
      <selection activeCell="G12" sqref="G12"/>
    </sheetView>
  </sheetViews>
  <sheetFormatPr defaultColWidth="8.75" defaultRowHeight="14.4" outlineLevelCol="3"/>
  <cols>
    <col min="1" max="1" width="29.5833333333333" style="43" customWidth="1"/>
    <col min="2" max="2" width="14.7166666666667" style="45" customWidth="1"/>
    <col min="3" max="4" width="18.6083333333333" style="45" customWidth="1"/>
    <col min="5" max="28" width="9" style="43"/>
    <col min="29" max="16384" width="8.75" style="43"/>
  </cols>
  <sheetData>
    <row r="1" s="43" customFormat="1" ht="17.1" customHeight="1" spans="1:4">
      <c r="A1" s="46"/>
      <c r="B1" s="45"/>
      <c r="C1" s="45"/>
      <c r="D1" s="45"/>
    </row>
    <row r="2" s="43" customFormat="1" ht="29.1" customHeight="1" spans="1:4">
      <c r="A2" s="47" t="s">
        <v>1343</v>
      </c>
      <c r="B2" s="48"/>
      <c r="C2" s="49"/>
      <c r="D2" s="48"/>
    </row>
    <row r="3" s="43" customFormat="1" ht="23" customHeight="1" spans="1:4">
      <c r="A3" s="50"/>
      <c r="B3" s="51"/>
      <c r="C3" s="52"/>
      <c r="D3" s="53" t="s">
        <v>1</v>
      </c>
    </row>
    <row r="4" s="43" customFormat="1" ht="57" customHeight="1" spans="1:4">
      <c r="A4" s="54" t="s">
        <v>1320</v>
      </c>
      <c r="B4" s="55" t="s">
        <v>102</v>
      </c>
      <c r="C4" s="56" t="s">
        <v>1321</v>
      </c>
      <c r="D4" s="57" t="s">
        <v>1322</v>
      </c>
    </row>
    <row r="5" s="44" customFormat="1" ht="37" customHeight="1" spans="1:4">
      <c r="A5" s="66" t="s">
        <v>1323</v>
      </c>
      <c r="B5" s="59">
        <f t="shared" ref="B5:B9" si="0">SUM(C5:D5)</f>
        <v>40012</v>
      </c>
      <c r="C5" s="67">
        <v>34798</v>
      </c>
      <c r="D5" s="59">
        <v>5214</v>
      </c>
    </row>
    <row r="6" s="44" customFormat="1" ht="30" customHeight="1" spans="1:4">
      <c r="A6" s="68" t="s">
        <v>1324</v>
      </c>
      <c r="B6" s="59">
        <f t="shared" si="0"/>
        <v>47103</v>
      </c>
      <c r="C6" s="67">
        <f>SUM(C7:C12)</f>
        <v>18079</v>
      </c>
      <c r="D6" s="59">
        <v>29024</v>
      </c>
    </row>
    <row r="7" s="43" customFormat="1" ht="30" customHeight="1" spans="1:4">
      <c r="A7" s="69" t="s">
        <v>1325</v>
      </c>
      <c r="B7" s="62">
        <f t="shared" si="0"/>
        <v>18904</v>
      </c>
      <c r="C7" s="65">
        <v>4320</v>
      </c>
      <c r="D7" s="70">
        <v>14584</v>
      </c>
    </row>
    <row r="8" s="43" customFormat="1" ht="30" customHeight="1" spans="1:4">
      <c r="A8" s="69" t="s">
        <v>1326</v>
      </c>
      <c r="B8" s="62">
        <f t="shared" si="0"/>
        <v>27730</v>
      </c>
      <c r="C8" s="65">
        <v>13680</v>
      </c>
      <c r="D8" s="70">
        <v>14050</v>
      </c>
    </row>
    <row r="9" s="43" customFormat="1" ht="30" customHeight="1" spans="1:4">
      <c r="A9" s="71" t="s">
        <v>1327</v>
      </c>
      <c r="B9" s="72">
        <f t="shared" si="0"/>
        <v>86</v>
      </c>
      <c r="C9" s="73">
        <v>46</v>
      </c>
      <c r="D9" s="74">
        <v>40</v>
      </c>
    </row>
    <row r="10" s="43" customFormat="1" ht="30" customHeight="1" spans="1:4">
      <c r="A10" s="64" t="s">
        <v>1328</v>
      </c>
      <c r="B10" s="62"/>
      <c r="C10" s="65"/>
      <c r="D10" s="70"/>
    </row>
    <row r="11" s="43" customFormat="1" ht="30" customHeight="1" spans="1:4">
      <c r="A11" s="64" t="s">
        <v>1329</v>
      </c>
      <c r="B11" s="62">
        <f>SUM(C11:D11)</f>
        <v>370</v>
      </c>
      <c r="C11" s="65">
        <v>20</v>
      </c>
      <c r="D11" s="70">
        <v>350</v>
      </c>
    </row>
    <row r="12" s="43" customFormat="1" ht="30" customHeight="1" spans="1:4">
      <c r="A12" s="64" t="s">
        <v>1330</v>
      </c>
      <c r="B12" s="62">
        <f>SUM(C12:D12)</f>
        <v>13</v>
      </c>
      <c r="C12" s="63">
        <v>13</v>
      </c>
      <c r="D12" s="70"/>
    </row>
  </sheetData>
  <mergeCells count="1">
    <mergeCell ref="A2:D2"/>
  </mergeCells>
  <pageMargins left="0.75" right="0.75" top="1" bottom="1" header="0.5" footer="0.5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4"/>
  <sheetViews>
    <sheetView workbookViewId="0">
      <selection activeCell="H13" sqref="H13"/>
    </sheetView>
  </sheetViews>
  <sheetFormatPr defaultColWidth="8.75" defaultRowHeight="14.4" outlineLevelCol="3"/>
  <cols>
    <col min="1" max="1" width="29.5833333333333" style="43" customWidth="1"/>
    <col min="2" max="2" width="14.7166666666667" style="45" customWidth="1"/>
    <col min="3" max="4" width="18.6083333333333" style="45" customWidth="1"/>
    <col min="5" max="28" width="9" style="43"/>
    <col min="29" max="16384" width="8.75" style="43"/>
  </cols>
  <sheetData>
    <row r="1" s="43" customFormat="1" ht="17.1" customHeight="1" spans="1:4">
      <c r="A1" s="46"/>
      <c r="B1" s="45"/>
      <c r="C1" s="45"/>
      <c r="D1" s="45"/>
    </row>
    <row r="2" s="43" customFormat="1" ht="29.1" customHeight="1" spans="1:4">
      <c r="A2" s="47" t="s">
        <v>1344</v>
      </c>
      <c r="B2" s="48"/>
      <c r="C2" s="49"/>
      <c r="D2" s="48"/>
    </row>
    <row r="3" s="43" customFormat="1" ht="23" customHeight="1" spans="1:4">
      <c r="A3" s="50"/>
      <c r="B3" s="51"/>
      <c r="C3" s="52"/>
      <c r="D3" s="53" t="s">
        <v>1</v>
      </c>
    </row>
    <row r="4" s="43" customFormat="1" ht="57" customHeight="1" spans="1:4">
      <c r="A4" s="54" t="s">
        <v>1320</v>
      </c>
      <c r="B4" s="55" t="s">
        <v>102</v>
      </c>
      <c r="C4" s="56" t="s">
        <v>1321</v>
      </c>
      <c r="D4" s="57" t="s">
        <v>1322</v>
      </c>
    </row>
    <row r="5" s="44" customFormat="1" ht="30" customHeight="1" spans="1:4">
      <c r="A5" s="58" t="s">
        <v>1331</v>
      </c>
      <c r="B5" s="59">
        <f>SUM(C5:D5)</f>
        <v>43147</v>
      </c>
      <c r="C5" s="60">
        <f>SUM(C6:C14)</f>
        <v>14274</v>
      </c>
      <c r="D5" s="60">
        <f>SUM(D6:D14)</f>
        <v>28873</v>
      </c>
    </row>
    <row r="6" s="43" customFormat="1" ht="30" customHeight="1" spans="1:4">
      <c r="A6" s="61" t="s">
        <v>1332</v>
      </c>
      <c r="B6" s="62">
        <f>SUM(C6:D6)</f>
        <v>43024</v>
      </c>
      <c r="C6" s="63">
        <v>14266</v>
      </c>
      <c r="D6" s="62">
        <v>28758</v>
      </c>
    </row>
    <row r="7" s="43" customFormat="1" ht="30" customHeight="1" spans="1:4">
      <c r="A7" s="61" t="s">
        <v>1333</v>
      </c>
      <c r="B7" s="62">
        <f>SUM(C7:D7)</f>
        <v>107</v>
      </c>
      <c r="C7" s="63">
        <v>7</v>
      </c>
      <c r="D7" s="62">
        <v>100</v>
      </c>
    </row>
    <row r="8" s="43" customFormat="1" ht="30" customHeight="1" spans="1:4">
      <c r="A8" s="64" t="s">
        <v>1334</v>
      </c>
      <c r="B8" s="62">
        <f>SUM(C8:D8)</f>
        <v>16</v>
      </c>
      <c r="C8" s="65">
        <v>1</v>
      </c>
      <c r="D8" s="62">
        <v>15</v>
      </c>
    </row>
    <row r="9" s="43" customFormat="1" ht="30" customHeight="1" spans="1:4">
      <c r="A9" s="61" t="s">
        <v>1335</v>
      </c>
      <c r="B9" s="62"/>
      <c r="C9" s="65"/>
      <c r="D9" s="62"/>
    </row>
    <row r="10" s="43" customFormat="1" ht="30" customHeight="1" spans="1:4">
      <c r="A10" s="61" t="s">
        <v>1336</v>
      </c>
      <c r="B10" s="62"/>
      <c r="C10" s="65"/>
      <c r="D10" s="62"/>
    </row>
    <row r="11" s="43" customFormat="1" ht="30" customHeight="1" spans="1:4">
      <c r="A11" s="61" t="s">
        <v>1337</v>
      </c>
      <c r="B11" s="62"/>
      <c r="C11" s="65"/>
      <c r="D11" s="62"/>
    </row>
    <row r="12" s="43" customFormat="1" ht="30" customHeight="1" spans="1:4">
      <c r="A12" s="61" t="s">
        <v>1338</v>
      </c>
      <c r="B12" s="62"/>
      <c r="C12" s="65"/>
      <c r="D12" s="62"/>
    </row>
    <row r="13" s="43" customFormat="1" ht="30" customHeight="1" spans="1:4">
      <c r="A13" s="61" t="s">
        <v>1339</v>
      </c>
      <c r="B13" s="62"/>
      <c r="C13" s="65"/>
      <c r="D13" s="62"/>
    </row>
    <row r="14" s="43" customFormat="1" ht="30" customHeight="1" spans="1:4">
      <c r="A14" s="61" t="s">
        <v>1340</v>
      </c>
      <c r="B14" s="62"/>
      <c r="C14" s="65"/>
      <c r="D14" s="62"/>
    </row>
  </sheetData>
  <mergeCells count="1">
    <mergeCell ref="A2:D2"/>
  </mergeCells>
  <pageMargins left="0.75" right="0.75" top="1" bottom="1" header="0.5" footer="0.5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A7"/>
  <sheetViews>
    <sheetView workbookViewId="0">
      <pane ySplit="7" topLeftCell="A8" activePane="bottomLeft" state="frozen"/>
      <selection/>
      <selection pane="bottomLeft" activeCell="P13" sqref="P13"/>
    </sheetView>
  </sheetViews>
  <sheetFormatPr defaultColWidth="8.875" defaultRowHeight="14.4" outlineLevelRow="6"/>
  <cols>
    <col min="1" max="13" width="8.625" style="18" customWidth="1"/>
    <col min="14" max="14" width="12.125" style="19" customWidth="1"/>
    <col min="15" max="15" width="8.875" style="19" customWidth="1"/>
    <col min="16" max="16" width="11.5" style="19"/>
    <col min="17" max="16384" width="8.875" style="19"/>
  </cols>
  <sheetData>
    <row r="1" ht="22" customHeight="1" spans="1:1">
      <c r="A1" s="20"/>
    </row>
    <row r="2" ht="39" customHeight="1" spans="1:30">
      <c r="A2" s="21" t="s">
        <v>1345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</row>
    <row r="3" ht="21" customHeight="1" spans="14:30">
      <c r="N3" s="34" t="s">
        <v>1</v>
      </c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</row>
    <row r="4" s="15" customFormat="1" ht="47" customHeight="1" spans="1:261">
      <c r="A4" s="22" t="s">
        <v>1346</v>
      </c>
      <c r="B4" s="23"/>
      <c r="C4" s="23"/>
      <c r="D4" s="23"/>
      <c r="E4" s="23"/>
      <c r="F4" s="24"/>
      <c r="G4" s="22" t="s">
        <v>1347</v>
      </c>
      <c r="H4" s="23"/>
      <c r="I4" s="23"/>
      <c r="J4" s="23"/>
      <c r="K4" s="23"/>
      <c r="L4" s="24"/>
      <c r="M4" s="36" t="s">
        <v>1348</v>
      </c>
      <c r="N4" s="37" t="s">
        <v>1349</v>
      </c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  <c r="AA4" s="38"/>
      <c r="AB4" s="38"/>
      <c r="AC4" s="38"/>
      <c r="AD4" s="38"/>
      <c r="AE4" s="38"/>
      <c r="AF4" s="38"/>
      <c r="AG4" s="38"/>
      <c r="AH4" s="38"/>
      <c r="AI4" s="38"/>
      <c r="AJ4" s="38"/>
      <c r="AK4" s="38"/>
      <c r="AL4" s="38"/>
      <c r="AM4" s="38"/>
      <c r="AN4" s="38"/>
      <c r="AO4" s="38"/>
      <c r="AP4" s="38"/>
      <c r="AQ4" s="38"/>
      <c r="AR4" s="38"/>
      <c r="AS4" s="38"/>
      <c r="AT4" s="38"/>
      <c r="AU4" s="38"/>
      <c r="AV4" s="38"/>
      <c r="AW4" s="38"/>
      <c r="AX4" s="38"/>
      <c r="AY4" s="38"/>
      <c r="AZ4" s="38"/>
      <c r="BA4" s="38"/>
      <c r="BB4" s="38"/>
      <c r="BC4" s="38"/>
      <c r="BD4" s="38"/>
      <c r="BE4" s="38"/>
      <c r="BF4" s="38"/>
      <c r="BG4" s="38"/>
      <c r="BH4" s="38"/>
      <c r="BI4" s="38"/>
      <c r="BJ4" s="38"/>
      <c r="BK4" s="38"/>
      <c r="BL4" s="38"/>
      <c r="BM4" s="38"/>
      <c r="BN4" s="38"/>
      <c r="BO4" s="38"/>
      <c r="BP4" s="38"/>
      <c r="BQ4" s="38"/>
      <c r="BR4" s="38"/>
      <c r="BS4" s="38"/>
      <c r="BT4" s="38"/>
      <c r="BU4" s="38"/>
      <c r="BV4" s="38"/>
      <c r="BW4" s="38"/>
      <c r="BX4" s="38"/>
      <c r="BY4" s="38"/>
      <c r="BZ4" s="38"/>
      <c r="CA4" s="38"/>
      <c r="CB4" s="38"/>
      <c r="CC4" s="38"/>
      <c r="CD4" s="38"/>
      <c r="CE4" s="38"/>
      <c r="CF4" s="38"/>
      <c r="CG4" s="38"/>
      <c r="CH4" s="38"/>
      <c r="CI4" s="38"/>
      <c r="CJ4" s="38"/>
      <c r="CK4" s="38"/>
      <c r="CL4" s="38"/>
      <c r="CM4" s="38"/>
      <c r="CN4" s="38"/>
      <c r="CO4" s="38"/>
      <c r="CP4" s="38"/>
      <c r="CQ4" s="38"/>
      <c r="CR4" s="38"/>
      <c r="CS4" s="38"/>
      <c r="CT4" s="38"/>
      <c r="CU4" s="38"/>
      <c r="CV4" s="38"/>
      <c r="CW4" s="38"/>
      <c r="CX4" s="38"/>
      <c r="CY4" s="38"/>
      <c r="CZ4" s="38"/>
      <c r="DA4" s="38"/>
      <c r="DB4" s="38"/>
      <c r="DC4" s="38"/>
      <c r="DD4" s="38"/>
      <c r="DE4" s="38"/>
      <c r="DF4" s="38"/>
      <c r="DG4" s="38"/>
      <c r="DH4" s="38"/>
      <c r="DI4" s="38"/>
      <c r="DJ4" s="38"/>
      <c r="DK4" s="38"/>
      <c r="DL4" s="38"/>
      <c r="DM4" s="38"/>
      <c r="DN4" s="38"/>
      <c r="DO4" s="38"/>
      <c r="DP4" s="38"/>
      <c r="DQ4" s="38"/>
      <c r="DR4" s="38"/>
      <c r="DS4" s="38"/>
      <c r="DT4" s="38"/>
      <c r="DU4" s="38"/>
      <c r="DV4" s="38"/>
      <c r="DW4" s="38"/>
      <c r="DX4" s="38"/>
      <c r="DY4" s="38"/>
      <c r="DZ4" s="38"/>
      <c r="EA4" s="38"/>
      <c r="EB4" s="38"/>
      <c r="EC4" s="38"/>
      <c r="ED4" s="38"/>
      <c r="EE4" s="38"/>
      <c r="EF4" s="38"/>
      <c r="EG4" s="38"/>
      <c r="EH4" s="38"/>
      <c r="EI4" s="38"/>
      <c r="EJ4" s="38"/>
      <c r="EK4" s="38"/>
      <c r="EL4" s="38"/>
      <c r="EM4" s="38"/>
      <c r="EN4" s="38"/>
      <c r="EO4" s="38"/>
      <c r="EP4" s="38"/>
      <c r="EQ4" s="38"/>
      <c r="ER4" s="38"/>
      <c r="ES4" s="38"/>
      <c r="ET4" s="38"/>
      <c r="EU4" s="38"/>
      <c r="EV4" s="38"/>
      <c r="EW4" s="38"/>
      <c r="EX4" s="38"/>
      <c r="EY4" s="38"/>
      <c r="EZ4" s="38"/>
      <c r="FA4" s="38"/>
      <c r="FB4" s="38"/>
      <c r="FC4" s="38"/>
      <c r="FD4" s="38"/>
      <c r="FE4" s="38"/>
      <c r="FF4" s="38"/>
      <c r="FG4" s="38"/>
      <c r="FH4" s="38"/>
      <c r="FI4" s="38"/>
      <c r="FJ4" s="38"/>
      <c r="FK4" s="38"/>
      <c r="FL4" s="38"/>
      <c r="FM4" s="38"/>
      <c r="FN4" s="38"/>
      <c r="FO4" s="38"/>
      <c r="FP4" s="38"/>
      <c r="FQ4" s="38"/>
      <c r="FR4" s="38"/>
      <c r="FS4" s="38"/>
      <c r="FT4" s="38"/>
      <c r="FU4" s="38"/>
      <c r="FV4" s="38"/>
      <c r="FW4" s="38"/>
      <c r="FX4" s="38"/>
      <c r="FY4" s="38"/>
      <c r="FZ4" s="38"/>
      <c r="GA4" s="38"/>
      <c r="GB4" s="38"/>
      <c r="GC4" s="38"/>
      <c r="GD4" s="38"/>
      <c r="GE4" s="38"/>
      <c r="GF4" s="38"/>
      <c r="GG4" s="38"/>
      <c r="GH4" s="38"/>
      <c r="GI4" s="38"/>
      <c r="GJ4" s="38"/>
      <c r="GK4" s="38"/>
      <c r="GL4" s="38"/>
      <c r="GM4" s="38"/>
      <c r="GN4" s="38"/>
      <c r="GO4" s="38"/>
      <c r="GP4" s="38"/>
      <c r="GQ4" s="38"/>
      <c r="GR4" s="38"/>
      <c r="GS4" s="38"/>
      <c r="GT4" s="38"/>
      <c r="GU4" s="38"/>
      <c r="GV4" s="38"/>
      <c r="GW4" s="38"/>
      <c r="GX4" s="38"/>
      <c r="GY4" s="38"/>
      <c r="GZ4" s="38"/>
      <c r="HA4" s="38"/>
      <c r="HB4" s="38"/>
      <c r="HC4" s="38"/>
      <c r="HD4" s="38"/>
      <c r="HE4" s="38"/>
      <c r="HF4" s="38"/>
      <c r="HG4" s="38"/>
      <c r="HH4" s="38"/>
      <c r="HI4" s="38"/>
      <c r="HJ4" s="38"/>
      <c r="HK4" s="38"/>
      <c r="HL4" s="38"/>
      <c r="HM4" s="38"/>
      <c r="HN4" s="38"/>
      <c r="HO4" s="38"/>
      <c r="HP4" s="38"/>
      <c r="HQ4" s="38"/>
      <c r="HR4" s="38"/>
      <c r="HS4" s="38"/>
      <c r="HT4" s="38"/>
      <c r="HU4" s="38"/>
      <c r="HV4" s="38"/>
      <c r="HW4" s="38"/>
      <c r="HX4" s="38"/>
      <c r="HY4" s="38"/>
      <c r="HZ4" s="38"/>
      <c r="IA4" s="38"/>
      <c r="IB4" s="38"/>
      <c r="IC4" s="38"/>
      <c r="ID4" s="38"/>
      <c r="IE4" s="38"/>
      <c r="IF4" s="38"/>
      <c r="IG4" s="38"/>
      <c r="IH4" s="38"/>
      <c r="II4" s="38"/>
      <c r="IJ4" s="38"/>
      <c r="IK4" s="38"/>
      <c r="IL4" s="38"/>
      <c r="IM4" s="38"/>
      <c r="IN4" s="38"/>
      <c r="IO4" s="38"/>
      <c r="IP4" s="38"/>
      <c r="IQ4" s="38"/>
      <c r="IR4" s="38"/>
      <c r="IS4" s="38"/>
      <c r="IT4" s="38"/>
      <c r="IU4" s="38"/>
      <c r="IV4" s="38"/>
      <c r="IW4" s="38"/>
      <c r="IX4" s="38"/>
      <c r="IY4" s="38"/>
      <c r="IZ4" s="38"/>
      <c r="JA4" s="38"/>
    </row>
    <row r="5" s="16" customFormat="1" ht="51" customHeight="1" spans="1:261">
      <c r="A5" s="25" t="s">
        <v>102</v>
      </c>
      <c r="B5" s="25" t="s">
        <v>1350</v>
      </c>
      <c r="C5" s="25" t="s">
        <v>1351</v>
      </c>
      <c r="D5" s="26" t="s">
        <v>1352</v>
      </c>
      <c r="E5" s="27"/>
      <c r="F5" s="28"/>
      <c r="G5" s="25" t="s">
        <v>102</v>
      </c>
      <c r="H5" s="25" t="s">
        <v>1350</v>
      </c>
      <c r="I5" s="25" t="s">
        <v>1351</v>
      </c>
      <c r="J5" s="26" t="s">
        <v>1352</v>
      </c>
      <c r="K5" s="27"/>
      <c r="L5" s="28"/>
      <c r="M5" s="29"/>
      <c r="N5" s="39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  <c r="AG5" s="40"/>
      <c r="AH5" s="40"/>
      <c r="AI5" s="40"/>
      <c r="AJ5" s="40"/>
      <c r="AK5" s="40"/>
      <c r="AL5" s="40"/>
      <c r="AM5" s="40"/>
      <c r="AN5" s="40"/>
      <c r="AO5" s="40"/>
      <c r="AP5" s="40"/>
      <c r="AQ5" s="40"/>
      <c r="AR5" s="40"/>
      <c r="AS5" s="40"/>
      <c r="AT5" s="40"/>
      <c r="AU5" s="40"/>
      <c r="AV5" s="40"/>
      <c r="AW5" s="40"/>
      <c r="AX5" s="40"/>
      <c r="AY5" s="40"/>
      <c r="AZ5" s="40"/>
      <c r="BA5" s="40"/>
      <c r="BB5" s="40"/>
      <c r="BC5" s="40"/>
      <c r="BD5" s="40"/>
      <c r="BE5" s="40"/>
      <c r="BF5" s="40"/>
      <c r="BG5" s="40"/>
      <c r="BH5" s="40"/>
      <c r="BI5" s="40"/>
      <c r="BJ5" s="40"/>
      <c r="BK5" s="40"/>
      <c r="BL5" s="40"/>
      <c r="BM5" s="40"/>
      <c r="BN5" s="40"/>
      <c r="BO5" s="40"/>
      <c r="BP5" s="40"/>
      <c r="BQ5" s="40"/>
      <c r="BR5" s="40"/>
      <c r="BS5" s="40"/>
      <c r="BT5" s="40"/>
      <c r="BU5" s="40"/>
      <c r="BV5" s="40"/>
      <c r="BW5" s="40"/>
      <c r="BX5" s="40"/>
      <c r="BY5" s="40"/>
      <c r="BZ5" s="40"/>
      <c r="CA5" s="40"/>
      <c r="CB5" s="40"/>
      <c r="CC5" s="40"/>
      <c r="CD5" s="40"/>
      <c r="CE5" s="40"/>
      <c r="CF5" s="40"/>
      <c r="CG5" s="40"/>
      <c r="CH5" s="40"/>
      <c r="CI5" s="40"/>
      <c r="CJ5" s="40"/>
      <c r="CK5" s="40"/>
      <c r="CL5" s="40"/>
      <c r="CM5" s="40"/>
      <c r="CN5" s="40"/>
      <c r="CO5" s="40"/>
      <c r="CP5" s="40"/>
      <c r="CQ5" s="40"/>
      <c r="CR5" s="40"/>
      <c r="CS5" s="40"/>
      <c r="CT5" s="40"/>
      <c r="CU5" s="40"/>
      <c r="CV5" s="40"/>
      <c r="CW5" s="40"/>
      <c r="CX5" s="40"/>
      <c r="CY5" s="40"/>
      <c r="CZ5" s="40"/>
      <c r="DA5" s="40"/>
      <c r="DB5" s="40"/>
      <c r="DC5" s="40"/>
      <c r="DD5" s="40"/>
      <c r="DE5" s="40"/>
      <c r="DF5" s="40"/>
      <c r="DG5" s="40"/>
      <c r="DH5" s="40"/>
      <c r="DI5" s="40"/>
      <c r="DJ5" s="40"/>
      <c r="DK5" s="40"/>
      <c r="DL5" s="40"/>
      <c r="DM5" s="40"/>
      <c r="DN5" s="40"/>
      <c r="DO5" s="40"/>
      <c r="DP5" s="40"/>
      <c r="DQ5" s="40"/>
      <c r="DR5" s="40"/>
      <c r="DS5" s="40"/>
      <c r="DT5" s="40"/>
      <c r="DU5" s="40"/>
      <c r="DV5" s="40"/>
      <c r="DW5" s="40"/>
      <c r="DX5" s="40"/>
      <c r="DY5" s="40"/>
      <c r="DZ5" s="40"/>
      <c r="EA5" s="40"/>
      <c r="EB5" s="40"/>
      <c r="EC5" s="40"/>
      <c r="ED5" s="40"/>
      <c r="EE5" s="40"/>
      <c r="EF5" s="40"/>
      <c r="EG5" s="40"/>
      <c r="EH5" s="40"/>
      <c r="EI5" s="40"/>
      <c r="EJ5" s="40"/>
      <c r="EK5" s="40"/>
      <c r="EL5" s="40"/>
      <c r="EM5" s="40"/>
      <c r="EN5" s="40"/>
      <c r="EO5" s="40"/>
      <c r="EP5" s="40"/>
      <c r="EQ5" s="40"/>
      <c r="ER5" s="40"/>
      <c r="ES5" s="40"/>
      <c r="ET5" s="40"/>
      <c r="EU5" s="40"/>
      <c r="EV5" s="40"/>
      <c r="EW5" s="40"/>
      <c r="EX5" s="40"/>
      <c r="EY5" s="40"/>
      <c r="EZ5" s="40"/>
      <c r="FA5" s="40"/>
      <c r="FB5" s="40"/>
      <c r="FC5" s="40"/>
      <c r="FD5" s="40"/>
      <c r="FE5" s="40"/>
      <c r="FF5" s="40"/>
      <c r="FG5" s="40"/>
      <c r="FH5" s="40"/>
      <c r="FI5" s="40"/>
      <c r="FJ5" s="40"/>
      <c r="FK5" s="40"/>
      <c r="FL5" s="40"/>
      <c r="FM5" s="40"/>
      <c r="FN5" s="40"/>
      <c r="FO5" s="40"/>
      <c r="FP5" s="40"/>
      <c r="FQ5" s="40"/>
      <c r="FR5" s="40"/>
      <c r="FS5" s="40"/>
      <c r="FT5" s="40"/>
      <c r="FU5" s="40"/>
      <c r="FV5" s="40"/>
      <c r="FW5" s="40"/>
      <c r="FX5" s="40"/>
      <c r="FY5" s="40"/>
      <c r="FZ5" s="40"/>
      <c r="GA5" s="40"/>
      <c r="GB5" s="40"/>
      <c r="GC5" s="40"/>
      <c r="GD5" s="40"/>
      <c r="GE5" s="40"/>
      <c r="GF5" s="40"/>
      <c r="GG5" s="40"/>
      <c r="GH5" s="40"/>
      <c r="GI5" s="40"/>
      <c r="GJ5" s="40"/>
      <c r="GK5" s="40"/>
      <c r="GL5" s="40"/>
      <c r="GM5" s="40"/>
      <c r="GN5" s="40"/>
      <c r="GO5" s="40"/>
      <c r="GP5" s="40"/>
      <c r="GQ5" s="40"/>
      <c r="GR5" s="40"/>
      <c r="GS5" s="40"/>
      <c r="GT5" s="40"/>
      <c r="GU5" s="40"/>
      <c r="GV5" s="40"/>
      <c r="GW5" s="40"/>
      <c r="GX5" s="40"/>
      <c r="GY5" s="40"/>
      <c r="GZ5" s="40"/>
      <c r="HA5" s="40"/>
      <c r="HB5" s="40"/>
      <c r="HC5" s="40"/>
      <c r="HD5" s="40"/>
      <c r="HE5" s="40"/>
      <c r="HF5" s="40"/>
      <c r="HG5" s="40"/>
      <c r="HH5" s="40"/>
      <c r="HI5" s="40"/>
      <c r="HJ5" s="40"/>
      <c r="HK5" s="40"/>
      <c r="HL5" s="40"/>
      <c r="HM5" s="40"/>
      <c r="HN5" s="40"/>
      <c r="HO5" s="40"/>
      <c r="HP5" s="40"/>
      <c r="HQ5" s="40"/>
      <c r="HR5" s="40"/>
      <c r="HS5" s="40"/>
      <c r="HT5" s="40"/>
      <c r="HU5" s="40"/>
      <c r="HV5" s="40"/>
      <c r="HW5" s="40"/>
      <c r="HX5" s="40"/>
      <c r="HY5" s="40"/>
      <c r="HZ5" s="40"/>
      <c r="IA5" s="40"/>
      <c r="IB5" s="40"/>
      <c r="IC5" s="40"/>
      <c r="ID5" s="40"/>
      <c r="IE5" s="40"/>
      <c r="IF5" s="40"/>
      <c r="IG5" s="40"/>
      <c r="IH5" s="40"/>
      <c r="II5" s="40"/>
      <c r="IJ5" s="40"/>
      <c r="IK5" s="40"/>
      <c r="IL5" s="40"/>
      <c r="IM5" s="40"/>
      <c r="IN5" s="40"/>
      <c r="IO5" s="40"/>
      <c r="IP5" s="40"/>
      <c r="IQ5" s="40"/>
      <c r="IR5" s="40"/>
      <c r="IS5" s="40"/>
      <c r="IT5" s="40"/>
      <c r="IU5" s="40"/>
      <c r="IV5" s="40"/>
      <c r="IW5" s="40"/>
      <c r="IX5" s="40"/>
      <c r="IY5" s="40"/>
      <c r="IZ5" s="40"/>
      <c r="JA5" s="40"/>
    </row>
    <row r="6" s="16" customFormat="1" ht="51" customHeight="1" spans="1:261">
      <c r="A6" s="29"/>
      <c r="B6" s="29"/>
      <c r="C6" s="29"/>
      <c r="D6" s="30" t="s">
        <v>1353</v>
      </c>
      <c r="E6" s="30" t="s">
        <v>1354</v>
      </c>
      <c r="F6" s="30" t="s">
        <v>1355</v>
      </c>
      <c r="G6" s="29"/>
      <c r="H6" s="29"/>
      <c r="I6" s="29"/>
      <c r="J6" s="30" t="s">
        <v>1353</v>
      </c>
      <c r="K6" s="30" t="s">
        <v>1354</v>
      </c>
      <c r="L6" s="30" t="s">
        <v>1355</v>
      </c>
      <c r="M6" s="29"/>
      <c r="N6" s="39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  <c r="AH6" s="40"/>
      <c r="AI6" s="40"/>
      <c r="AJ6" s="40"/>
      <c r="AK6" s="40"/>
      <c r="AL6" s="40"/>
      <c r="AM6" s="40"/>
      <c r="AN6" s="40"/>
      <c r="AO6" s="40"/>
      <c r="AP6" s="40"/>
      <c r="AQ6" s="40"/>
      <c r="AR6" s="40"/>
      <c r="AS6" s="40"/>
      <c r="AT6" s="40"/>
      <c r="AU6" s="40"/>
      <c r="AV6" s="40"/>
      <c r="AW6" s="40"/>
      <c r="AX6" s="40"/>
      <c r="AY6" s="40"/>
      <c r="AZ6" s="40"/>
      <c r="BA6" s="40"/>
      <c r="BB6" s="40"/>
      <c r="BC6" s="40"/>
      <c r="BD6" s="40"/>
      <c r="BE6" s="40"/>
      <c r="BF6" s="40"/>
      <c r="BG6" s="40"/>
      <c r="BH6" s="40"/>
      <c r="BI6" s="40"/>
      <c r="BJ6" s="40"/>
      <c r="BK6" s="40"/>
      <c r="BL6" s="40"/>
      <c r="BM6" s="40"/>
      <c r="BN6" s="40"/>
      <c r="BO6" s="40"/>
      <c r="BP6" s="40"/>
      <c r="BQ6" s="40"/>
      <c r="BR6" s="40"/>
      <c r="BS6" s="40"/>
      <c r="BT6" s="40"/>
      <c r="BU6" s="40"/>
      <c r="BV6" s="40"/>
      <c r="BW6" s="40"/>
      <c r="BX6" s="40"/>
      <c r="BY6" s="40"/>
      <c r="BZ6" s="40"/>
      <c r="CA6" s="40"/>
      <c r="CB6" s="40"/>
      <c r="CC6" s="40"/>
      <c r="CD6" s="40"/>
      <c r="CE6" s="40"/>
      <c r="CF6" s="40"/>
      <c r="CG6" s="40"/>
      <c r="CH6" s="40"/>
      <c r="CI6" s="40"/>
      <c r="CJ6" s="40"/>
      <c r="CK6" s="40"/>
      <c r="CL6" s="40"/>
      <c r="CM6" s="40"/>
      <c r="CN6" s="40"/>
      <c r="CO6" s="40"/>
      <c r="CP6" s="40"/>
      <c r="CQ6" s="40"/>
      <c r="CR6" s="40"/>
      <c r="CS6" s="40"/>
      <c r="CT6" s="40"/>
      <c r="CU6" s="40"/>
      <c r="CV6" s="40"/>
      <c r="CW6" s="40"/>
      <c r="CX6" s="40"/>
      <c r="CY6" s="40"/>
      <c r="CZ6" s="40"/>
      <c r="DA6" s="40"/>
      <c r="DB6" s="40"/>
      <c r="DC6" s="40"/>
      <c r="DD6" s="40"/>
      <c r="DE6" s="40"/>
      <c r="DF6" s="40"/>
      <c r="DG6" s="40"/>
      <c r="DH6" s="40"/>
      <c r="DI6" s="40"/>
      <c r="DJ6" s="40"/>
      <c r="DK6" s="40"/>
      <c r="DL6" s="40"/>
      <c r="DM6" s="40"/>
      <c r="DN6" s="40"/>
      <c r="DO6" s="40"/>
      <c r="DP6" s="40"/>
      <c r="DQ6" s="40"/>
      <c r="DR6" s="40"/>
      <c r="DS6" s="40"/>
      <c r="DT6" s="40"/>
      <c r="DU6" s="40"/>
      <c r="DV6" s="40"/>
      <c r="DW6" s="40"/>
      <c r="DX6" s="40"/>
      <c r="DY6" s="40"/>
      <c r="DZ6" s="40"/>
      <c r="EA6" s="40"/>
      <c r="EB6" s="40"/>
      <c r="EC6" s="40"/>
      <c r="ED6" s="40"/>
      <c r="EE6" s="40"/>
      <c r="EF6" s="40"/>
      <c r="EG6" s="40"/>
      <c r="EH6" s="40"/>
      <c r="EI6" s="40"/>
      <c r="EJ6" s="40"/>
      <c r="EK6" s="40"/>
      <c r="EL6" s="40"/>
      <c r="EM6" s="40"/>
      <c r="EN6" s="40"/>
      <c r="EO6" s="40"/>
      <c r="EP6" s="40"/>
      <c r="EQ6" s="40"/>
      <c r="ER6" s="40"/>
      <c r="ES6" s="40"/>
      <c r="ET6" s="40"/>
      <c r="EU6" s="40"/>
      <c r="EV6" s="40"/>
      <c r="EW6" s="40"/>
      <c r="EX6" s="40"/>
      <c r="EY6" s="40"/>
      <c r="EZ6" s="40"/>
      <c r="FA6" s="40"/>
      <c r="FB6" s="40"/>
      <c r="FC6" s="40"/>
      <c r="FD6" s="40"/>
      <c r="FE6" s="40"/>
      <c r="FF6" s="40"/>
      <c r="FG6" s="40"/>
      <c r="FH6" s="40"/>
      <c r="FI6" s="40"/>
      <c r="FJ6" s="40"/>
      <c r="FK6" s="40"/>
      <c r="FL6" s="40"/>
      <c r="FM6" s="40"/>
      <c r="FN6" s="40"/>
      <c r="FO6" s="40"/>
      <c r="FP6" s="40"/>
      <c r="FQ6" s="40"/>
      <c r="FR6" s="40"/>
      <c r="FS6" s="40"/>
      <c r="FT6" s="40"/>
      <c r="FU6" s="40"/>
      <c r="FV6" s="40"/>
      <c r="FW6" s="40"/>
      <c r="FX6" s="40"/>
      <c r="FY6" s="40"/>
      <c r="FZ6" s="40"/>
      <c r="GA6" s="40"/>
      <c r="GB6" s="40"/>
      <c r="GC6" s="40"/>
      <c r="GD6" s="40"/>
      <c r="GE6" s="40"/>
      <c r="GF6" s="40"/>
      <c r="GG6" s="40"/>
      <c r="GH6" s="40"/>
      <c r="GI6" s="40"/>
      <c r="GJ6" s="40"/>
      <c r="GK6" s="40"/>
      <c r="GL6" s="40"/>
      <c r="GM6" s="40"/>
      <c r="GN6" s="40"/>
      <c r="GO6" s="40"/>
      <c r="GP6" s="40"/>
      <c r="GQ6" s="40"/>
      <c r="GR6" s="40"/>
      <c r="GS6" s="40"/>
      <c r="GT6" s="40"/>
      <c r="GU6" s="40"/>
      <c r="GV6" s="40"/>
      <c r="GW6" s="40"/>
      <c r="GX6" s="40"/>
      <c r="GY6" s="40"/>
      <c r="GZ6" s="40"/>
      <c r="HA6" s="40"/>
      <c r="HB6" s="40"/>
      <c r="HC6" s="40"/>
      <c r="HD6" s="40"/>
      <c r="HE6" s="40"/>
      <c r="HF6" s="40"/>
      <c r="HG6" s="40"/>
      <c r="HH6" s="40"/>
      <c r="HI6" s="40"/>
      <c r="HJ6" s="40"/>
      <c r="HK6" s="40"/>
      <c r="HL6" s="40"/>
      <c r="HM6" s="40"/>
      <c r="HN6" s="40"/>
      <c r="HO6" s="40"/>
      <c r="HP6" s="40"/>
      <c r="HQ6" s="40"/>
      <c r="HR6" s="40"/>
      <c r="HS6" s="40"/>
      <c r="HT6" s="40"/>
      <c r="HU6" s="40"/>
      <c r="HV6" s="40"/>
      <c r="HW6" s="40"/>
      <c r="HX6" s="40"/>
      <c r="HY6" s="40"/>
      <c r="HZ6" s="40"/>
      <c r="IA6" s="40"/>
      <c r="IB6" s="40"/>
      <c r="IC6" s="40"/>
      <c r="ID6" s="40"/>
      <c r="IE6" s="40"/>
      <c r="IF6" s="40"/>
      <c r="IG6" s="40"/>
      <c r="IH6" s="40"/>
      <c r="II6" s="40"/>
      <c r="IJ6" s="40"/>
      <c r="IK6" s="40"/>
      <c r="IL6" s="40"/>
      <c r="IM6" s="40"/>
      <c r="IN6" s="40"/>
      <c r="IO6" s="40"/>
      <c r="IP6" s="40"/>
      <c r="IQ6" s="40"/>
      <c r="IR6" s="40"/>
      <c r="IS6" s="40"/>
      <c r="IT6" s="40"/>
      <c r="IU6" s="40"/>
      <c r="IV6" s="40"/>
      <c r="IW6" s="40"/>
      <c r="IX6" s="40"/>
      <c r="IY6" s="40"/>
      <c r="IZ6" s="40"/>
      <c r="JA6" s="40"/>
    </row>
    <row r="7" s="17" customFormat="1" ht="52" customHeight="1" spans="1:14">
      <c r="A7" s="31">
        <v>1497</v>
      </c>
      <c r="B7" s="32">
        <v>0</v>
      </c>
      <c r="C7" s="32">
        <v>605</v>
      </c>
      <c r="D7" s="32">
        <v>892</v>
      </c>
      <c r="E7" s="32">
        <v>87</v>
      </c>
      <c r="F7" s="32">
        <v>805</v>
      </c>
      <c r="G7" s="31">
        <f>H7+I7+J7</f>
        <v>1452</v>
      </c>
      <c r="H7" s="32">
        <v>0</v>
      </c>
      <c r="I7" s="32">
        <v>602</v>
      </c>
      <c r="J7" s="32">
        <f>K7+L7</f>
        <v>850</v>
      </c>
      <c r="K7" s="32">
        <v>50</v>
      </c>
      <c r="L7" s="32">
        <v>800</v>
      </c>
      <c r="M7" s="41">
        <f>(G7-A7)/A7</f>
        <v>-0.030060120240481</v>
      </c>
      <c r="N7" s="42"/>
    </row>
  </sheetData>
  <mergeCells count="13">
    <mergeCell ref="A2:N2"/>
    <mergeCell ref="A4:F4"/>
    <mergeCell ref="G4:L4"/>
    <mergeCell ref="D5:F5"/>
    <mergeCell ref="J5:L5"/>
    <mergeCell ref="A5:A6"/>
    <mergeCell ref="B5:B6"/>
    <mergeCell ref="C5:C6"/>
    <mergeCell ref="G5:G6"/>
    <mergeCell ref="H5:H6"/>
    <mergeCell ref="I5:I6"/>
    <mergeCell ref="M4:M5"/>
    <mergeCell ref="N4:N5"/>
  </mergeCells>
  <printOptions horizontalCentered="1"/>
  <pageMargins left="0.786805555555556" right="0.393055555555556" top="1.37777777777778" bottom="1.37777777777778" header="0.314583333333333" footer="0.629861111111111"/>
  <pageSetup paperSize="8" scale="130" orientation="landscape" horizontalDpi="600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"/>
  <sheetViews>
    <sheetView workbookViewId="0">
      <selection activeCell="D6" sqref="D6"/>
    </sheetView>
  </sheetViews>
  <sheetFormatPr defaultColWidth="9" defaultRowHeight="15.6" outlineLevelCol="6"/>
  <cols>
    <col min="1" max="1" width="36.6" style="1" customWidth="1"/>
    <col min="2" max="7" width="14.875" style="1" customWidth="1"/>
    <col min="8" max="16384" width="9" style="1"/>
  </cols>
  <sheetData>
    <row r="1" s="1" customFormat="1" ht="49" customHeight="1" spans="1:7">
      <c r="A1" s="2" t="s">
        <v>1356</v>
      </c>
      <c r="B1" s="2"/>
      <c r="C1" s="2"/>
      <c r="D1" s="2"/>
      <c r="E1" s="2"/>
      <c r="F1" s="2"/>
      <c r="G1" s="2"/>
    </row>
    <row r="2" s="1" customFormat="1" ht="30" customHeight="1" spans="2:7">
      <c r="B2" s="3"/>
      <c r="F2" s="4" t="s">
        <v>1131</v>
      </c>
      <c r="G2" s="4"/>
    </row>
    <row r="3" s="1" customFormat="1" ht="36" customHeight="1" spans="1:7">
      <c r="A3" s="5" t="s">
        <v>1132</v>
      </c>
      <c r="B3" s="6" t="s">
        <v>1357</v>
      </c>
      <c r="C3" s="7"/>
      <c r="D3" s="8"/>
      <c r="E3" s="9" t="s">
        <v>1358</v>
      </c>
      <c r="F3" s="9"/>
      <c r="G3" s="9"/>
    </row>
    <row r="4" s="1" customFormat="1" ht="36" customHeight="1" spans="1:7">
      <c r="A4" s="10"/>
      <c r="B4" s="11" t="s">
        <v>1168</v>
      </c>
      <c r="C4" s="11" t="s">
        <v>1283</v>
      </c>
      <c r="D4" s="11" t="s">
        <v>1359</v>
      </c>
      <c r="E4" s="11" t="s">
        <v>1168</v>
      </c>
      <c r="F4" s="11" t="s">
        <v>1283</v>
      </c>
      <c r="G4" s="12" t="s">
        <v>1359</v>
      </c>
    </row>
    <row r="5" s="1" customFormat="1" ht="36" customHeight="1" spans="1:7">
      <c r="A5" s="10" t="s">
        <v>1360</v>
      </c>
      <c r="B5" s="13">
        <v>242696</v>
      </c>
      <c r="C5" s="14">
        <v>287835</v>
      </c>
      <c r="D5" s="14">
        <f t="shared" ref="D5:D9" si="0">B5+C5</f>
        <v>530531</v>
      </c>
      <c r="E5" s="14">
        <v>250133</v>
      </c>
      <c r="F5" s="14">
        <v>357735</v>
      </c>
      <c r="G5" s="14">
        <f t="shared" ref="G5:G9" si="1">E5+F5</f>
        <v>607868</v>
      </c>
    </row>
    <row r="6" s="1" customFormat="1" ht="36" customHeight="1" spans="1:7">
      <c r="A6" s="10" t="s">
        <v>1361</v>
      </c>
      <c r="B6" s="14">
        <v>242696</v>
      </c>
      <c r="C6" s="14">
        <v>287835</v>
      </c>
      <c r="D6" s="14">
        <f t="shared" si="0"/>
        <v>530531</v>
      </c>
      <c r="E6" s="14">
        <v>250133</v>
      </c>
      <c r="F6" s="14">
        <v>357735</v>
      </c>
      <c r="G6" s="14">
        <f t="shared" si="1"/>
        <v>607868</v>
      </c>
    </row>
    <row r="7" s="1" customFormat="1" ht="36" customHeight="1" spans="1:7">
      <c r="A7" s="10" t="s">
        <v>1362</v>
      </c>
      <c r="B7" s="14">
        <v>24800</v>
      </c>
      <c r="C7" s="14">
        <v>57600</v>
      </c>
      <c r="D7" s="14">
        <f t="shared" si="0"/>
        <v>82400</v>
      </c>
      <c r="E7" s="14">
        <v>10000</v>
      </c>
      <c r="F7" s="14">
        <v>70000</v>
      </c>
      <c r="G7" s="14">
        <f t="shared" si="1"/>
        <v>80000</v>
      </c>
    </row>
    <row r="8" s="1" customFormat="1" ht="36" customHeight="1" spans="1:7">
      <c r="A8" s="10" t="s">
        <v>1363</v>
      </c>
      <c r="B8" s="14">
        <v>27400</v>
      </c>
      <c r="C8" s="14">
        <v>8800</v>
      </c>
      <c r="D8" s="14">
        <f t="shared" si="0"/>
        <v>36200</v>
      </c>
      <c r="E8" s="14">
        <v>26234</v>
      </c>
      <c r="F8" s="14">
        <v>100</v>
      </c>
      <c r="G8" s="14">
        <f t="shared" si="1"/>
        <v>26334</v>
      </c>
    </row>
    <row r="9" s="1" customFormat="1" ht="36" customHeight="1" spans="1:7">
      <c r="A9" s="10" t="s">
        <v>1364</v>
      </c>
      <c r="B9" s="14">
        <v>6107</v>
      </c>
      <c r="C9" s="14">
        <v>8236</v>
      </c>
      <c r="D9" s="14">
        <f t="shared" si="0"/>
        <v>14343</v>
      </c>
      <c r="E9" s="14">
        <v>6300</v>
      </c>
      <c r="F9" s="14">
        <v>9200</v>
      </c>
      <c r="G9" s="14">
        <f t="shared" si="1"/>
        <v>15500</v>
      </c>
    </row>
  </sheetData>
  <mergeCells count="4">
    <mergeCell ref="A1:G1"/>
    <mergeCell ref="F2:G2"/>
    <mergeCell ref="B3:D3"/>
    <mergeCell ref="E3:G3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E104"/>
  <sheetViews>
    <sheetView workbookViewId="0">
      <selection activeCell="A2" sqref="A2:D2"/>
    </sheetView>
  </sheetViews>
  <sheetFormatPr defaultColWidth="9" defaultRowHeight="15.6" outlineLevelCol="4"/>
  <cols>
    <col min="1" max="1" width="36" style="282" customWidth="1"/>
    <col min="2" max="2" width="13.9" style="283" customWidth="1"/>
    <col min="3" max="3" width="23.875" style="278" customWidth="1"/>
    <col min="4" max="4" width="18.4" style="284" customWidth="1"/>
    <col min="5" max="5" width="9" style="278" customWidth="1"/>
    <col min="6" max="6" width="13.5" style="278" customWidth="1"/>
    <col min="7" max="231" width="9" style="278" customWidth="1"/>
    <col min="232" max="16384" width="9" style="278"/>
  </cols>
  <sheetData>
    <row r="2" s="278" customFormat="1" ht="31" customHeight="1" spans="1:4">
      <c r="A2" s="285" t="s">
        <v>79</v>
      </c>
      <c r="B2" s="286"/>
      <c r="C2" s="286"/>
      <c r="D2" s="286"/>
    </row>
    <row r="3" s="278" customFormat="1" ht="25" customHeight="1" spans="1:4">
      <c r="A3" s="287"/>
      <c r="B3" s="283"/>
      <c r="D3" s="288" t="s">
        <v>1</v>
      </c>
    </row>
    <row r="4" s="86" customFormat="1" ht="25" customHeight="1" spans="1:4">
      <c r="A4" s="289" t="s">
        <v>80</v>
      </c>
      <c r="B4" s="290"/>
      <c r="C4" s="290" t="s">
        <v>81</v>
      </c>
      <c r="D4" s="290"/>
    </row>
    <row r="5" s="279" customFormat="1" ht="29" customHeight="1" spans="1:4">
      <c r="A5" s="231" t="s">
        <v>82</v>
      </c>
      <c r="B5" s="232" t="s">
        <v>50</v>
      </c>
      <c r="C5" s="291" t="s">
        <v>82</v>
      </c>
      <c r="D5" s="232" t="s">
        <v>50</v>
      </c>
    </row>
    <row r="6" s="280" customFormat="1" ht="23" customHeight="1" spans="1:4">
      <c r="A6" s="233" t="s">
        <v>6</v>
      </c>
      <c r="B6" s="234">
        <v>69732</v>
      </c>
      <c r="C6" s="292" t="s">
        <v>51</v>
      </c>
      <c r="D6" s="293">
        <v>6168</v>
      </c>
    </row>
    <row r="7" s="160" customFormat="1" ht="33" customHeight="1" spans="1:4">
      <c r="A7" s="233" t="s">
        <v>32</v>
      </c>
      <c r="B7" s="234">
        <f>B8+B15+B25+B26</f>
        <v>249597</v>
      </c>
      <c r="C7" s="292" t="s">
        <v>52</v>
      </c>
      <c r="D7" s="294">
        <f>SUM(D8:D31)</f>
        <v>333858</v>
      </c>
    </row>
    <row r="8" s="160" customFormat="1" ht="52" customHeight="1" spans="1:4">
      <c r="A8" s="235" t="s">
        <v>83</v>
      </c>
      <c r="B8" s="236">
        <f>SUM(B9:B14)</f>
        <v>5454</v>
      </c>
      <c r="C8" s="295" t="s">
        <v>53</v>
      </c>
      <c r="D8" s="296">
        <v>17972</v>
      </c>
    </row>
    <row r="9" s="160" customFormat="1" ht="37" customHeight="1" spans="1:4">
      <c r="A9" s="237" t="s">
        <v>84</v>
      </c>
      <c r="B9" s="238">
        <v>834</v>
      </c>
      <c r="C9" s="295" t="s">
        <v>54</v>
      </c>
      <c r="D9" s="296">
        <v>0</v>
      </c>
    </row>
    <row r="10" s="160" customFormat="1" ht="23" customHeight="1" spans="1:5">
      <c r="A10" s="237" t="s">
        <v>85</v>
      </c>
      <c r="B10" s="238">
        <v>776</v>
      </c>
      <c r="C10" s="295" t="s">
        <v>55</v>
      </c>
      <c r="D10" s="296">
        <v>681</v>
      </c>
      <c r="E10" s="297"/>
    </row>
    <row r="11" s="160" customFormat="1" ht="30" customHeight="1" spans="1:5">
      <c r="A11" s="237" t="s">
        <v>86</v>
      </c>
      <c r="B11" s="238">
        <v>1273</v>
      </c>
      <c r="C11" s="295" t="s">
        <v>56</v>
      </c>
      <c r="D11" s="296">
        <v>5767</v>
      </c>
      <c r="E11" s="297"/>
    </row>
    <row r="12" s="281" customFormat="1" ht="27" customHeight="1" spans="1:5">
      <c r="A12" s="239" t="s">
        <v>87</v>
      </c>
      <c r="B12" s="238">
        <v>3</v>
      </c>
      <c r="C12" s="295" t="s">
        <v>57</v>
      </c>
      <c r="D12" s="296">
        <v>68000</v>
      </c>
      <c r="E12" s="298"/>
    </row>
    <row r="13" s="281" customFormat="1" ht="31" customHeight="1" spans="1:5">
      <c r="A13" s="239" t="s">
        <v>88</v>
      </c>
      <c r="B13" s="238">
        <v>1533</v>
      </c>
      <c r="C13" s="295" t="s">
        <v>58</v>
      </c>
      <c r="D13" s="296">
        <v>3276</v>
      </c>
      <c r="E13" s="298"/>
    </row>
    <row r="14" s="281" customFormat="1" ht="31" customHeight="1" spans="1:5">
      <c r="A14" s="239" t="s">
        <v>89</v>
      </c>
      <c r="B14" s="238">
        <v>1035</v>
      </c>
      <c r="C14" s="295" t="s">
        <v>59</v>
      </c>
      <c r="D14" s="296">
        <v>2482</v>
      </c>
      <c r="E14" s="298"/>
    </row>
    <row r="15" s="281" customFormat="1" ht="23" customHeight="1" spans="1:5">
      <c r="A15" s="235" t="s">
        <v>90</v>
      </c>
      <c r="B15" s="234">
        <f>SUM(B16:B24)</f>
        <v>124143</v>
      </c>
      <c r="C15" s="295" t="s">
        <v>60</v>
      </c>
      <c r="D15" s="296">
        <v>58518</v>
      </c>
      <c r="E15" s="298"/>
    </row>
    <row r="16" s="281" customFormat="1" ht="23" customHeight="1" spans="1:5">
      <c r="A16" s="240" t="s">
        <v>35</v>
      </c>
      <c r="B16" s="241">
        <v>60478</v>
      </c>
      <c r="C16" s="295" t="s">
        <v>61</v>
      </c>
      <c r="D16" s="296">
        <v>19798</v>
      </c>
      <c r="E16" s="298"/>
    </row>
    <row r="17" s="281" customFormat="1" ht="23" customHeight="1" spans="1:5">
      <c r="A17" s="242" t="s">
        <v>91</v>
      </c>
      <c r="B17" s="241">
        <v>19755</v>
      </c>
      <c r="C17" s="295" t="s">
        <v>62</v>
      </c>
      <c r="D17" s="296">
        <v>11066</v>
      </c>
      <c r="E17" s="298"/>
    </row>
    <row r="18" s="160" customFormat="1" ht="23" customHeight="1" spans="1:5">
      <c r="A18" s="242" t="s">
        <v>37</v>
      </c>
      <c r="B18" s="241">
        <v>5569</v>
      </c>
      <c r="C18" s="295" t="s">
        <v>63</v>
      </c>
      <c r="D18" s="296">
        <v>58705</v>
      </c>
      <c r="E18" s="297"/>
    </row>
    <row r="19" s="160" customFormat="1" ht="41" customHeight="1" spans="1:4">
      <c r="A19" s="242" t="s">
        <v>38</v>
      </c>
      <c r="B19" s="241">
        <v>14419</v>
      </c>
      <c r="C19" s="295" t="s">
        <v>64</v>
      </c>
      <c r="D19" s="296">
        <v>46960</v>
      </c>
    </row>
    <row r="20" s="160" customFormat="1" ht="30" customHeight="1" spans="1:4">
      <c r="A20" s="242" t="s">
        <v>92</v>
      </c>
      <c r="B20" s="241">
        <v>114</v>
      </c>
      <c r="C20" s="295" t="s">
        <v>65</v>
      </c>
      <c r="D20" s="296">
        <v>13333</v>
      </c>
    </row>
    <row r="21" s="281" customFormat="1" ht="23" customHeight="1" spans="1:4">
      <c r="A21" s="242" t="s">
        <v>40</v>
      </c>
      <c r="B21" s="238">
        <v>10996</v>
      </c>
      <c r="C21" s="295" t="s">
        <v>66</v>
      </c>
      <c r="D21" s="296">
        <v>371</v>
      </c>
    </row>
    <row r="22" s="281" customFormat="1" ht="23" customHeight="1" spans="1:4">
      <c r="A22" s="242" t="s">
        <v>93</v>
      </c>
      <c r="B22" s="238">
        <v>8642</v>
      </c>
      <c r="C22" s="299" t="s">
        <v>67</v>
      </c>
      <c r="D22" s="296">
        <v>424</v>
      </c>
    </row>
    <row r="23" s="160" customFormat="1" ht="23" customHeight="1" spans="1:4">
      <c r="A23" s="242" t="s">
        <v>42</v>
      </c>
      <c r="B23" s="238">
        <v>180</v>
      </c>
      <c r="C23" s="299" t="s">
        <v>68</v>
      </c>
      <c r="D23" s="296">
        <v>45</v>
      </c>
    </row>
    <row r="24" s="160" customFormat="1" ht="23" customHeight="1" spans="1:4">
      <c r="A24" s="242" t="s">
        <v>43</v>
      </c>
      <c r="B24" s="238">
        <v>3990</v>
      </c>
      <c r="C24" s="299" t="s">
        <v>69</v>
      </c>
      <c r="D24" s="296">
        <v>0</v>
      </c>
    </row>
    <row r="25" s="160" customFormat="1" ht="23" customHeight="1" spans="1:4">
      <c r="A25" s="235" t="s">
        <v>44</v>
      </c>
      <c r="B25" s="236">
        <v>90000</v>
      </c>
      <c r="C25" s="299" t="s">
        <v>70</v>
      </c>
      <c r="D25" s="296">
        <v>1367</v>
      </c>
    </row>
    <row r="26" s="160" customFormat="1" ht="32" customHeight="1" spans="1:4">
      <c r="A26" s="235" t="s">
        <v>45</v>
      </c>
      <c r="B26" s="236">
        <v>30000</v>
      </c>
      <c r="C26" s="299" t="s">
        <v>71</v>
      </c>
      <c r="D26" s="296">
        <v>9283</v>
      </c>
    </row>
    <row r="27" s="160" customFormat="1" ht="23" customHeight="1" spans="1:4">
      <c r="A27" s="300" t="s">
        <v>46</v>
      </c>
      <c r="B27" s="236">
        <v>23260</v>
      </c>
      <c r="C27" s="299" t="s">
        <v>72</v>
      </c>
      <c r="D27" s="296">
        <v>371</v>
      </c>
    </row>
    <row r="28" s="160" customFormat="1" ht="23" customHeight="1" spans="1:4">
      <c r="A28" s="300"/>
      <c r="B28" s="236"/>
      <c r="C28" s="301" t="s">
        <v>73</v>
      </c>
      <c r="D28" s="296">
        <v>4912</v>
      </c>
    </row>
    <row r="29" s="160" customFormat="1" ht="23" customHeight="1" spans="1:4">
      <c r="A29" s="300"/>
      <c r="B29" s="236"/>
      <c r="C29" s="299" t="s">
        <v>74</v>
      </c>
      <c r="D29" s="296">
        <v>3400</v>
      </c>
    </row>
    <row r="30" s="160" customFormat="1" ht="23" customHeight="1" spans="1:4">
      <c r="A30" s="300"/>
      <c r="B30" s="236"/>
      <c r="C30" s="295" t="s">
        <v>75</v>
      </c>
      <c r="D30" s="296">
        <v>827</v>
      </c>
    </row>
    <row r="31" s="160" customFormat="1" ht="23" customHeight="1" spans="1:4">
      <c r="A31" s="302"/>
      <c r="B31" s="303"/>
      <c r="C31" s="304" t="s">
        <v>76</v>
      </c>
      <c r="D31" s="305">
        <v>6300</v>
      </c>
    </row>
    <row r="32" s="160" customFormat="1" ht="23" customHeight="1" spans="1:4">
      <c r="A32" s="300"/>
      <c r="B32" s="236"/>
      <c r="C32" s="306" t="s">
        <v>77</v>
      </c>
      <c r="D32" s="140">
        <v>2563</v>
      </c>
    </row>
    <row r="33" s="160" customFormat="1" ht="23" customHeight="1" spans="1:4">
      <c r="A33" s="307"/>
      <c r="B33" s="308"/>
      <c r="C33" s="166"/>
      <c r="D33" s="166"/>
    </row>
    <row r="34" s="160" customFormat="1" ht="23" customHeight="1" spans="1:4">
      <c r="A34" s="309"/>
      <c r="B34" s="310"/>
      <c r="C34" s="311" t="s">
        <v>94</v>
      </c>
      <c r="D34" s="312">
        <f>D6+D7+D32</f>
        <v>342589</v>
      </c>
    </row>
    <row r="35" s="280" customFormat="1" ht="23" customHeight="1" spans="1:4">
      <c r="A35" s="313"/>
      <c r="B35" s="314"/>
      <c r="C35" s="315"/>
      <c r="D35" s="316"/>
    </row>
    <row r="36" s="160" customFormat="1" ht="23" customHeight="1" spans="1:4">
      <c r="A36" s="251" t="s">
        <v>95</v>
      </c>
      <c r="B36" s="234">
        <f>B6+B7+B27</f>
        <v>342589</v>
      </c>
      <c r="C36" s="317" t="s">
        <v>96</v>
      </c>
      <c r="D36" s="312">
        <v>-0.228610092890449</v>
      </c>
    </row>
    <row r="37" s="160" customFormat="1" ht="23" customHeight="1" spans="1:4">
      <c r="A37" s="166"/>
      <c r="B37" s="166"/>
      <c r="C37" s="166"/>
      <c r="D37" s="166"/>
    </row>
    <row r="38" s="160" customFormat="1" ht="30" customHeight="1" spans="1:4">
      <c r="A38" s="317" t="s">
        <v>97</v>
      </c>
      <c r="B38" s="318">
        <v>342589</v>
      </c>
      <c r="C38" s="80" t="s">
        <v>98</v>
      </c>
      <c r="D38" s="319">
        <v>342589</v>
      </c>
    </row>
    <row r="39" s="1" customFormat="1" ht="23" customHeight="1"/>
    <row r="40" s="278" customFormat="1" ht="14.25" customHeight="1" spans="1:4">
      <c r="A40" s="282"/>
      <c r="B40" s="283"/>
      <c r="D40" s="284"/>
    </row>
    <row r="41" s="278" customFormat="1" ht="14.25" customHeight="1" spans="1:4">
      <c r="A41" s="282"/>
      <c r="B41" s="283"/>
      <c r="D41" s="284"/>
    </row>
    <row r="42" s="278" customFormat="1" ht="14.25" customHeight="1" spans="1:4">
      <c r="A42" s="282"/>
      <c r="B42" s="283"/>
      <c r="D42" s="284"/>
    </row>
    <row r="43" s="278" customFormat="1" ht="14.25" customHeight="1" spans="1:4">
      <c r="A43" s="282"/>
      <c r="B43" s="283"/>
      <c r="D43" s="284"/>
    </row>
    <row r="44" s="278" customFormat="1" ht="14.25" customHeight="1" spans="1:4">
      <c r="A44" s="282"/>
      <c r="B44" s="283"/>
      <c r="D44" s="284"/>
    </row>
    <row r="45" s="278" customFormat="1" ht="14.25" customHeight="1" spans="1:4">
      <c r="A45" s="282"/>
      <c r="B45" s="283"/>
      <c r="D45" s="284"/>
    </row>
    <row r="46" s="278" customFormat="1" ht="14.25" customHeight="1" spans="1:4">
      <c r="A46" s="282"/>
      <c r="B46" s="283"/>
      <c r="D46" s="284"/>
    </row>
    <row r="47" s="278" customFormat="1" ht="14.25" customHeight="1" spans="1:4">
      <c r="A47" s="282"/>
      <c r="B47" s="283"/>
      <c r="D47" s="284"/>
    </row>
    <row r="48" s="278" customFormat="1" ht="14.25" customHeight="1" spans="1:4">
      <c r="A48" s="282"/>
      <c r="B48" s="283"/>
      <c r="D48" s="284"/>
    </row>
    <row r="49" s="278" customFormat="1" ht="14.25" customHeight="1" spans="1:4">
      <c r="A49" s="282"/>
      <c r="B49" s="283"/>
      <c r="D49" s="284"/>
    </row>
    <row r="50" s="278" customFormat="1" ht="14.25" customHeight="1" spans="1:4">
      <c r="A50" s="282"/>
      <c r="B50" s="283"/>
      <c r="D50" s="284"/>
    </row>
    <row r="51" s="278" customFormat="1" ht="14.25" customHeight="1" spans="1:4">
      <c r="A51" s="282"/>
      <c r="B51" s="283"/>
      <c r="D51" s="284"/>
    </row>
    <row r="52" s="278" customFormat="1" ht="14.25" customHeight="1" spans="1:4">
      <c r="A52" s="282"/>
      <c r="B52" s="283"/>
      <c r="D52" s="284"/>
    </row>
    <row r="53" s="278" customFormat="1" ht="14.25" customHeight="1" spans="1:4">
      <c r="A53" s="282"/>
      <c r="B53" s="283"/>
      <c r="D53" s="284"/>
    </row>
    <row r="54" s="278" customFormat="1" ht="14.25" customHeight="1" spans="1:4">
      <c r="A54" s="282"/>
      <c r="B54" s="283"/>
      <c r="D54" s="284"/>
    </row>
    <row r="55" s="278" customFormat="1" ht="14.25" customHeight="1" spans="1:4">
      <c r="A55" s="282"/>
      <c r="B55" s="283"/>
      <c r="D55" s="284"/>
    </row>
    <row r="56" s="278" customFormat="1" ht="14.25" customHeight="1" spans="1:4">
      <c r="A56" s="282"/>
      <c r="B56" s="283"/>
      <c r="D56" s="284"/>
    </row>
    <row r="57" s="278" customFormat="1" ht="14.25" customHeight="1" spans="1:4">
      <c r="A57" s="282"/>
      <c r="B57" s="283"/>
      <c r="D57" s="284"/>
    </row>
    <row r="58" s="278" customFormat="1" ht="14.25" customHeight="1" spans="1:4">
      <c r="A58" s="282"/>
      <c r="B58" s="283"/>
      <c r="D58" s="284"/>
    </row>
    <row r="59" s="278" customFormat="1" ht="14.25" customHeight="1" spans="1:4">
      <c r="A59" s="282"/>
      <c r="B59" s="283"/>
      <c r="D59" s="284"/>
    </row>
    <row r="60" s="278" customFormat="1" ht="14.25" customHeight="1" spans="1:4">
      <c r="A60" s="282"/>
      <c r="B60" s="283"/>
      <c r="D60" s="284"/>
    </row>
    <row r="61" s="278" customFormat="1" ht="14.25" customHeight="1" spans="1:4">
      <c r="A61" s="282"/>
      <c r="B61" s="283"/>
      <c r="D61" s="284"/>
    </row>
    <row r="62" s="278" customFormat="1" ht="14.25" customHeight="1" spans="1:4">
      <c r="A62" s="282"/>
      <c r="B62" s="283"/>
      <c r="D62" s="284"/>
    </row>
    <row r="63" s="278" customFormat="1" ht="14.25" customHeight="1" spans="1:4">
      <c r="A63" s="282"/>
      <c r="B63" s="283"/>
      <c r="D63" s="284"/>
    </row>
    <row r="64" s="278" customFormat="1" ht="14.25" customHeight="1" spans="1:4">
      <c r="A64" s="282"/>
      <c r="B64" s="283"/>
      <c r="D64" s="284"/>
    </row>
    <row r="65" s="278" customFormat="1" ht="14.25" customHeight="1" spans="1:4">
      <c r="A65" s="282"/>
      <c r="B65" s="283"/>
      <c r="D65" s="284"/>
    </row>
    <row r="66" s="278" customFormat="1" ht="14.25" customHeight="1" spans="1:4">
      <c r="A66" s="282"/>
      <c r="B66" s="283"/>
      <c r="D66" s="284"/>
    </row>
    <row r="67" s="278" customFormat="1" ht="14.25" customHeight="1" spans="1:4">
      <c r="A67" s="282"/>
      <c r="B67" s="283"/>
      <c r="D67" s="284"/>
    </row>
    <row r="68" s="278" customFormat="1" ht="14.25" customHeight="1" spans="1:4">
      <c r="A68" s="282"/>
      <c r="B68" s="283"/>
      <c r="D68" s="284"/>
    </row>
    <row r="69" s="278" customFormat="1" ht="14.25" customHeight="1" spans="1:4">
      <c r="A69" s="282"/>
      <c r="B69" s="283"/>
      <c r="D69" s="284"/>
    </row>
    <row r="70" s="278" customFormat="1" ht="14.25" customHeight="1" spans="1:4">
      <c r="A70" s="282"/>
      <c r="B70" s="283"/>
      <c r="D70" s="284"/>
    </row>
    <row r="71" s="278" customFormat="1" ht="14.25" customHeight="1" spans="1:4">
      <c r="A71" s="282"/>
      <c r="B71" s="283"/>
      <c r="D71" s="284"/>
    </row>
    <row r="72" s="278" customFormat="1" ht="14.25" customHeight="1" spans="1:4">
      <c r="A72" s="282"/>
      <c r="B72" s="283"/>
      <c r="D72" s="284"/>
    </row>
    <row r="73" s="278" customFormat="1" ht="14.25" customHeight="1" spans="1:4">
      <c r="A73" s="282"/>
      <c r="B73" s="283"/>
      <c r="D73" s="284"/>
    </row>
    <row r="74" s="278" customFormat="1" ht="14.25" customHeight="1" spans="1:4">
      <c r="A74" s="282"/>
      <c r="B74" s="283"/>
      <c r="D74" s="284"/>
    </row>
    <row r="75" s="278" customFormat="1" ht="14.25" customHeight="1" spans="1:4">
      <c r="A75" s="282"/>
      <c r="B75" s="283"/>
      <c r="D75" s="284"/>
    </row>
    <row r="76" s="278" customFormat="1" ht="14.25" customHeight="1" spans="1:4">
      <c r="A76" s="282"/>
      <c r="B76" s="283"/>
      <c r="D76" s="284"/>
    </row>
    <row r="77" s="278" customFormat="1" ht="14.25" customHeight="1" spans="1:4">
      <c r="A77" s="282"/>
      <c r="B77" s="283"/>
      <c r="D77" s="284"/>
    </row>
    <row r="78" s="278" customFormat="1" ht="14.25" customHeight="1" spans="1:4">
      <c r="A78" s="282"/>
      <c r="B78" s="283"/>
      <c r="D78" s="284"/>
    </row>
    <row r="79" s="278" customFormat="1" ht="14.25" customHeight="1" spans="1:4">
      <c r="A79" s="282"/>
      <c r="B79" s="283"/>
      <c r="D79" s="284"/>
    </row>
    <row r="80" s="278" customFormat="1" ht="14.25" customHeight="1" spans="1:4">
      <c r="A80" s="282"/>
      <c r="B80" s="283"/>
      <c r="D80" s="284"/>
    </row>
    <row r="81" s="278" customFormat="1" ht="14.25" customHeight="1" spans="1:4">
      <c r="A81" s="282"/>
      <c r="B81" s="283"/>
      <c r="D81" s="284"/>
    </row>
    <row r="82" s="278" customFormat="1" ht="14.25" customHeight="1" spans="1:4">
      <c r="A82" s="282"/>
      <c r="B82" s="283"/>
      <c r="D82" s="284"/>
    </row>
    <row r="83" s="278" customFormat="1" ht="14.25" customHeight="1" spans="1:4">
      <c r="A83" s="282"/>
      <c r="B83" s="283"/>
      <c r="D83" s="284"/>
    </row>
    <row r="84" s="278" customFormat="1" ht="14.25" customHeight="1" spans="1:4">
      <c r="A84" s="282"/>
      <c r="B84" s="283"/>
      <c r="D84" s="284"/>
    </row>
    <row r="85" s="278" customFormat="1" ht="14.25" customHeight="1" spans="1:4">
      <c r="A85" s="282"/>
      <c r="B85" s="283"/>
      <c r="D85" s="284"/>
    </row>
    <row r="86" s="278" customFormat="1" ht="14.25" customHeight="1" spans="1:4">
      <c r="A86" s="282"/>
      <c r="B86" s="283"/>
      <c r="D86" s="284"/>
    </row>
    <row r="87" s="278" customFormat="1" ht="14.25" customHeight="1" spans="1:4">
      <c r="A87" s="282"/>
      <c r="B87" s="283"/>
      <c r="D87" s="284"/>
    </row>
    <row r="88" s="278" customFormat="1" ht="14.25" customHeight="1" spans="1:4">
      <c r="A88" s="282"/>
      <c r="B88" s="283"/>
      <c r="D88" s="284"/>
    </row>
    <row r="89" s="278" customFormat="1" ht="14.25" customHeight="1" spans="1:4">
      <c r="A89" s="282"/>
      <c r="B89" s="283"/>
      <c r="D89" s="284"/>
    </row>
    <row r="90" s="278" customFormat="1" ht="14.25" customHeight="1" spans="1:4">
      <c r="A90" s="282"/>
      <c r="B90" s="283"/>
      <c r="D90" s="284"/>
    </row>
    <row r="91" s="278" customFormat="1" ht="14.25" customHeight="1" spans="1:4">
      <c r="A91" s="282"/>
      <c r="B91" s="283"/>
      <c r="D91" s="284"/>
    </row>
    <row r="92" s="278" customFormat="1" ht="14.25" customHeight="1" spans="1:4">
      <c r="A92" s="282"/>
      <c r="B92" s="283"/>
      <c r="D92" s="284"/>
    </row>
    <row r="93" s="278" customFormat="1" ht="14.25" customHeight="1" spans="1:4">
      <c r="A93" s="282"/>
      <c r="B93" s="283"/>
      <c r="D93" s="284"/>
    </row>
    <row r="94" s="278" customFormat="1" ht="14.25" customHeight="1" spans="1:4">
      <c r="A94" s="282"/>
      <c r="B94" s="283"/>
      <c r="D94" s="284"/>
    </row>
    <row r="95" s="278" customFormat="1" ht="14.25" customHeight="1" spans="1:4">
      <c r="A95" s="282"/>
      <c r="B95" s="283"/>
      <c r="D95" s="284"/>
    </row>
    <row r="96" s="278" customFormat="1" ht="14.25" customHeight="1" spans="1:4">
      <c r="A96" s="282"/>
      <c r="B96" s="283"/>
      <c r="D96" s="284"/>
    </row>
    <row r="97" s="278" customFormat="1" ht="14.25" customHeight="1" spans="1:4">
      <c r="A97" s="282"/>
      <c r="B97" s="283"/>
      <c r="D97" s="284"/>
    </row>
    <row r="98" s="278" customFormat="1" ht="18" customHeight="1" spans="1:4">
      <c r="A98" s="282"/>
      <c r="B98" s="283"/>
      <c r="D98" s="284"/>
    </row>
    <row r="99" s="278" customFormat="1" ht="18" customHeight="1" spans="1:4">
      <c r="A99" s="282"/>
      <c r="B99" s="283"/>
      <c r="D99" s="284"/>
    </row>
    <row r="100" s="278" customFormat="1" ht="18" customHeight="1" spans="1:4">
      <c r="A100" s="282"/>
      <c r="B100" s="283"/>
      <c r="D100" s="284"/>
    </row>
    <row r="101" s="278" customFormat="1" ht="18" customHeight="1" spans="1:4">
      <c r="A101" s="282"/>
      <c r="B101" s="283"/>
      <c r="D101" s="284"/>
    </row>
    <row r="102" s="278" customFormat="1" ht="18" customHeight="1" spans="1:4">
      <c r="A102" s="282"/>
      <c r="B102" s="283"/>
      <c r="D102" s="284"/>
    </row>
    <row r="103" s="278" customFormat="1" ht="18" customHeight="1" spans="1:4">
      <c r="A103" s="282"/>
      <c r="B103" s="283"/>
      <c r="D103" s="284"/>
    </row>
    <row r="104" s="278" customFormat="1" ht="18" customHeight="1" spans="1:4">
      <c r="A104" s="282"/>
      <c r="B104" s="283"/>
      <c r="D104" s="284"/>
    </row>
  </sheetData>
  <mergeCells count="3">
    <mergeCell ref="A2:D2"/>
    <mergeCell ref="A4:B4"/>
    <mergeCell ref="C4:D4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321"/>
  <sheetViews>
    <sheetView topLeftCell="A4" workbookViewId="0">
      <selection activeCell="C6" sqref="C6"/>
    </sheetView>
  </sheetViews>
  <sheetFormatPr defaultColWidth="12.125" defaultRowHeight="17.15" customHeight="1" outlineLevelCol="3"/>
  <cols>
    <col min="1" max="1" width="19.3" style="261" customWidth="1"/>
    <col min="2" max="2" width="33.7" style="262" customWidth="1"/>
    <col min="3" max="3" width="23.3" style="262" customWidth="1"/>
    <col min="4" max="4" width="12.125" style="263"/>
    <col min="5" max="16384" width="12.125" style="260"/>
  </cols>
  <sheetData>
    <row r="1" s="260" customFormat="1" ht="33.75" customHeight="1" spans="1:4">
      <c r="A1" s="264" t="s">
        <v>99</v>
      </c>
      <c r="B1" s="264"/>
      <c r="C1" s="264"/>
      <c r="D1" s="263"/>
    </row>
    <row r="2" s="260" customFormat="1" ht="17.25" customHeight="1" spans="1:4">
      <c r="A2" s="265" t="s">
        <v>1</v>
      </c>
      <c r="B2" s="266"/>
      <c r="C2" s="266"/>
      <c r="D2" s="263"/>
    </row>
    <row r="3" s="260" customFormat="1" ht="38" customHeight="1" spans="1:4">
      <c r="A3" s="267" t="s">
        <v>100</v>
      </c>
      <c r="B3" s="268" t="s">
        <v>101</v>
      </c>
      <c r="C3" s="268" t="s">
        <v>5</v>
      </c>
      <c r="D3" s="263"/>
    </row>
    <row r="4" s="260" customFormat="1" ht="17.25" customHeight="1" spans="1:4">
      <c r="A4" s="255"/>
      <c r="B4" s="252" t="s">
        <v>102</v>
      </c>
      <c r="C4" s="254">
        <f>SUM(C5,C246,C286,C305,C395,C447,C503,C560,C689,C770,C841,C864,C972,C1024,C1088,C1108,C1138,C1148,C1193,C1214,C1259,C1310,C1313,C1319,C1309)</f>
        <v>333858</v>
      </c>
      <c r="D4" s="263"/>
    </row>
    <row r="5" s="260" customFormat="1" ht="17.25" customHeight="1" spans="1:4">
      <c r="A5" s="255">
        <v>201</v>
      </c>
      <c r="B5" s="269" t="s">
        <v>103</v>
      </c>
      <c r="C5" s="254">
        <f>C6+C18+C27+C37+C48+C59+C70+C78+C87+C100+C109+C120+C132+C139+C147+C153+C160+C167+C174+C181+C188+C196+C202+C208+C215+C230+C237+C243</f>
        <v>17972</v>
      </c>
      <c r="D5" s="263"/>
    </row>
    <row r="6" s="260" customFormat="1" ht="17.25" customHeight="1" spans="1:4">
      <c r="A6" s="255">
        <v>20101</v>
      </c>
      <c r="B6" s="269" t="s">
        <v>104</v>
      </c>
      <c r="C6" s="254">
        <f>SUM(C7:C17)</f>
        <v>479</v>
      </c>
      <c r="D6" s="263"/>
    </row>
    <row r="7" s="260" customFormat="1" ht="17.25" customHeight="1" spans="1:4">
      <c r="A7" s="255">
        <v>2010101</v>
      </c>
      <c r="B7" s="270" t="s">
        <v>105</v>
      </c>
      <c r="C7" s="257">
        <v>382</v>
      </c>
      <c r="D7" s="263"/>
    </row>
    <row r="8" s="260" customFormat="1" ht="17.25" customHeight="1" spans="1:4">
      <c r="A8" s="255">
        <v>2010102</v>
      </c>
      <c r="B8" s="270" t="s">
        <v>106</v>
      </c>
      <c r="C8" s="257">
        <v>11</v>
      </c>
      <c r="D8" s="263"/>
    </row>
    <row r="9" s="260" customFormat="1" ht="17.25" customHeight="1" spans="1:4">
      <c r="A9" s="255">
        <v>2010103</v>
      </c>
      <c r="B9" s="270" t="s">
        <v>107</v>
      </c>
      <c r="C9" s="257"/>
      <c r="D9" s="263"/>
    </row>
    <row r="10" s="260" customFormat="1" ht="17.25" customHeight="1" spans="1:4">
      <c r="A10" s="255">
        <v>2010104</v>
      </c>
      <c r="B10" s="270" t="s">
        <v>108</v>
      </c>
      <c r="C10" s="257"/>
      <c r="D10" s="263"/>
    </row>
    <row r="11" s="260" customFormat="1" ht="17.25" customHeight="1" spans="1:4">
      <c r="A11" s="255">
        <v>2010105</v>
      </c>
      <c r="B11" s="270" t="s">
        <v>109</v>
      </c>
      <c r="C11" s="257"/>
      <c r="D11" s="263"/>
    </row>
    <row r="12" s="260" customFormat="1" ht="17.25" customHeight="1" spans="1:4">
      <c r="A12" s="255">
        <v>2010106</v>
      </c>
      <c r="B12" s="270" t="s">
        <v>110</v>
      </c>
      <c r="C12" s="257"/>
      <c r="D12" s="263"/>
    </row>
    <row r="13" s="260" customFormat="1" ht="17.25" customHeight="1" spans="1:4">
      <c r="A13" s="255">
        <v>2010107</v>
      </c>
      <c r="B13" s="270" t="s">
        <v>111</v>
      </c>
      <c r="C13" s="257">
        <v>30</v>
      </c>
      <c r="D13" s="263"/>
    </row>
    <row r="14" s="260" customFormat="1" ht="17.25" customHeight="1" spans="1:4">
      <c r="A14" s="255">
        <v>2010108</v>
      </c>
      <c r="B14" s="270" t="s">
        <v>112</v>
      </c>
      <c r="C14" s="257">
        <v>31</v>
      </c>
      <c r="D14" s="263"/>
    </row>
    <row r="15" s="260" customFormat="1" ht="17.25" customHeight="1" spans="1:4">
      <c r="A15" s="255">
        <v>2010109</v>
      </c>
      <c r="B15" s="270" t="s">
        <v>113</v>
      </c>
      <c r="C15" s="257"/>
      <c r="D15" s="263"/>
    </row>
    <row r="16" s="260" customFormat="1" ht="17.25" customHeight="1" spans="1:4">
      <c r="A16" s="255">
        <v>2010150</v>
      </c>
      <c r="B16" s="270" t="s">
        <v>114</v>
      </c>
      <c r="C16" s="257"/>
      <c r="D16" s="263"/>
    </row>
    <row r="17" s="260" customFormat="1" ht="17.25" customHeight="1" spans="1:4">
      <c r="A17" s="255">
        <v>2010199</v>
      </c>
      <c r="B17" s="270" t="s">
        <v>115</v>
      </c>
      <c r="C17" s="257">
        <v>25</v>
      </c>
      <c r="D17" s="263"/>
    </row>
    <row r="18" s="260" customFormat="1" ht="17.25" customHeight="1" spans="1:4">
      <c r="A18" s="255">
        <v>20102</v>
      </c>
      <c r="B18" s="269" t="s">
        <v>116</v>
      </c>
      <c r="C18" s="254">
        <f>SUM(C19:C26)</f>
        <v>191</v>
      </c>
      <c r="D18" s="263"/>
    </row>
    <row r="19" s="260" customFormat="1" ht="17.25" customHeight="1" spans="1:4">
      <c r="A19" s="255">
        <v>2010201</v>
      </c>
      <c r="B19" s="270" t="s">
        <v>105</v>
      </c>
      <c r="C19" s="257">
        <v>120</v>
      </c>
      <c r="D19" s="263"/>
    </row>
    <row r="20" s="260" customFormat="1" ht="17.25" customHeight="1" spans="1:4">
      <c r="A20" s="255">
        <v>2010202</v>
      </c>
      <c r="B20" s="270" t="s">
        <v>106</v>
      </c>
      <c r="C20" s="257">
        <v>21</v>
      </c>
      <c r="D20" s="263"/>
    </row>
    <row r="21" s="260" customFormat="1" ht="17.25" customHeight="1" spans="1:4">
      <c r="A21" s="255">
        <v>2010203</v>
      </c>
      <c r="B21" s="270" t="s">
        <v>107</v>
      </c>
      <c r="C21" s="257"/>
      <c r="D21" s="263"/>
    </row>
    <row r="22" s="260" customFormat="1" ht="17.25" customHeight="1" spans="1:4">
      <c r="A22" s="255">
        <v>2010204</v>
      </c>
      <c r="B22" s="270" t="s">
        <v>117</v>
      </c>
      <c r="C22" s="257"/>
      <c r="D22" s="263"/>
    </row>
    <row r="23" s="260" customFormat="1" ht="17.25" customHeight="1" spans="1:4">
      <c r="A23" s="255">
        <v>2010205</v>
      </c>
      <c r="B23" s="270" t="s">
        <v>118</v>
      </c>
      <c r="C23" s="257"/>
      <c r="D23" s="263"/>
    </row>
    <row r="24" s="260" customFormat="1" ht="17.25" customHeight="1" spans="1:4">
      <c r="A24" s="255">
        <v>2010206</v>
      </c>
      <c r="B24" s="270" t="s">
        <v>119</v>
      </c>
      <c r="C24" s="257"/>
      <c r="D24" s="263"/>
    </row>
    <row r="25" s="260" customFormat="1" ht="17.25" customHeight="1" spans="1:4">
      <c r="A25" s="255">
        <v>2010250</v>
      </c>
      <c r="B25" s="270" t="s">
        <v>114</v>
      </c>
      <c r="C25" s="257"/>
      <c r="D25" s="263"/>
    </row>
    <row r="26" s="260" customFormat="1" ht="17.25" customHeight="1" spans="1:4">
      <c r="A26" s="255">
        <v>2010299</v>
      </c>
      <c r="B26" s="270" t="s">
        <v>120</v>
      </c>
      <c r="C26" s="257">
        <v>50</v>
      </c>
      <c r="D26" s="263"/>
    </row>
    <row r="27" s="260" customFormat="1" ht="17.25" customHeight="1" spans="1:4">
      <c r="A27" s="255">
        <v>20103</v>
      </c>
      <c r="B27" s="269" t="s">
        <v>121</v>
      </c>
      <c r="C27" s="254">
        <f>SUM(C28:C36)</f>
        <v>11211</v>
      </c>
      <c r="D27" s="263"/>
    </row>
    <row r="28" s="260" customFormat="1" ht="17.25" customHeight="1" spans="1:4">
      <c r="A28" s="255">
        <v>2010301</v>
      </c>
      <c r="B28" s="270" t="s">
        <v>105</v>
      </c>
      <c r="C28" s="257">
        <v>7103</v>
      </c>
      <c r="D28" s="263"/>
    </row>
    <row r="29" s="260" customFormat="1" ht="17.25" customHeight="1" spans="1:4">
      <c r="A29" s="255">
        <v>2010302</v>
      </c>
      <c r="B29" s="270" t="s">
        <v>106</v>
      </c>
      <c r="C29" s="257">
        <v>2199</v>
      </c>
      <c r="D29" s="263"/>
    </row>
    <row r="30" s="260" customFormat="1" ht="17.25" customHeight="1" spans="1:4">
      <c r="A30" s="255">
        <v>2010303</v>
      </c>
      <c r="B30" s="270" t="s">
        <v>107</v>
      </c>
      <c r="C30" s="257">
        <v>727</v>
      </c>
      <c r="D30" s="263"/>
    </row>
    <row r="31" s="260" customFormat="1" ht="17.25" customHeight="1" spans="1:4">
      <c r="A31" s="255">
        <v>2010304</v>
      </c>
      <c r="B31" s="270" t="s">
        <v>122</v>
      </c>
      <c r="C31" s="257"/>
      <c r="D31" s="263"/>
    </row>
    <row r="32" s="260" customFormat="1" ht="17.25" customHeight="1" spans="1:4">
      <c r="A32" s="255">
        <v>2010305</v>
      </c>
      <c r="B32" s="270" t="s">
        <v>123</v>
      </c>
      <c r="C32" s="257"/>
      <c r="D32" s="263"/>
    </row>
    <row r="33" s="260" customFormat="1" ht="17.25" customHeight="1" spans="1:4">
      <c r="A33" s="255">
        <v>2010306</v>
      </c>
      <c r="B33" s="270" t="s">
        <v>124</v>
      </c>
      <c r="C33" s="257"/>
      <c r="D33" s="263"/>
    </row>
    <row r="34" s="260" customFormat="1" ht="17.25" customHeight="1" spans="1:4">
      <c r="A34" s="255">
        <v>2010309</v>
      </c>
      <c r="B34" s="270" t="s">
        <v>125</v>
      </c>
      <c r="C34" s="257"/>
      <c r="D34" s="263"/>
    </row>
    <row r="35" s="260" customFormat="1" ht="17.25" customHeight="1" spans="1:4">
      <c r="A35" s="255">
        <v>2010350</v>
      </c>
      <c r="B35" s="270" t="s">
        <v>114</v>
      </c>
      <c r="C35" s="257"/>
      <c r="D35" s="263"/>
    </row>
    <row r="36" s="260" customFormat="1" ht="17.25" customHeight="1" spans="1:4">
      <c r="A36" s="255">
        <v>2010399</v>
      </c>
      <c r="B36" s="270" t="s">
        <v>126</v>
      </c>
      <c r="C36" s="257">
        <v>1182</v>
      </c>
      <c r="D36" s="263"/>
    </row>
    <row r="37" s="260" customFormat="1" ht="17.25" customHeight="1" spans="1:4">
      <c r="A37" s="255">
        <v>20104</v>
      </c>
      <c r="B37" s="269" t="s">
        <v>127</v>
      </c>
      <c r="C37" s="254">
        <f>SUM(C38:C47)</f>
        <v>839</v>
      </c>
      <c r="D37" s="263"/>
    </row>
    <row r="38" s="260" customFormat="1" ht="17.25" customHeight="1" spans="1:4">
      <c r="A38" s="255">
        <v>2010401</v>
      </c>
      <c r="B38" s="270" t="s">
        <v>105</v>
      </c>
      <c r="C38" s="257">
        <v>40</v>
      </c>
      <c r="D38" s="263"/>
    </row>
    <row r="39" s="260" customFormat="1" ht="17.25" customHeight="1" spans="1:4">
      <c r="A39" s="255">
        <v>2010402</v>
      </c>
      <c r="B39" s="270" t="s">
        <v>106</v>
      </c>
      <c r="C39" s="257"/>
      <c r="D39" s="263"/>
    </row>
    <row r="40" s="260" customFormat="1" ht="17.25" customHeight="1" spans="1:4">
      <c r="A40" s="255">
        <v>2010403</v>
      </c>
      <c r="B40" s="270" t="s">
        <v>107</v>
      </c>
      <c r="C40" s="257"/>
      <c r="D40" s="263"/>
    </row>
    <row r="41" s="260" customFormat="1" ht="17.25" customHeight="1" spans="1:4">
      <c r="A41" s="255">
        <v>2010404</v>
      </c>
      <c r="B41" s="270" t="s">
        <v>128</v>
      </c>
      <c r="C41" s="257"/>
      <c r="D41" s="263"/>
    </row>
    <row r="42" s="260" customFormat="1" ht="17.25" customHeight="1" spans="1:4">
      <c r="A42" s="255">
        <v>2010405</v>
      </c>
      <c r="B42" s="270" t="s">
        <v>129</v>
      </c>
      <c r="C42" s="257"/>
      <c r="D42" s="263"/>
    </row>
    <row r="43" s="260" customFormat="1" ht="17.25" customHeight="1" spans="1:4">
      <c r="A43" s="255">
        <v>2010406</v>
      </c>
      <c r="B43" s="270" t="s">
        <v>130</v>
      </c>
      <c r="C43" s="257"/>
      <c r="D43" s="263"/>
    </row>
    <row r="44" s="260" customFormat="1" ht="17.25" customHeight="1" spans="1:4">
      <c r="A44" s="255">
        <v>2010407</v>
      </c>
      <c r="B44" s="270" t="s">
        <v>131</v>
      </c>
      <c r="C44" s="257"/>
      <c r="D44" s="263"/>
    </row>
    <row r="45" s="260" customFormat="1" ht="17.25" customHeight="1" spans="1:4">
      <c r="A45" s="255">
        <v>2010408</v>
      </c>
      <c r="B45" s="270" t="s">
        <v>132</v>
      </c>
      <c r="C45" s="257"/>
      <c r="D45" s="263"/>
    </row>
    <row r="46" s="260" customFormat="1" ht="17.25" customHeight="1" spans="1:4">
      <c r="A46" s="255">
        <v>2010450</v>
      </c>
      <c r="B46" s="270" t="s">
        <v>114</v>
      </c>
      <c r="C46" s="257"/>
      <c r="D46" s="263"/>
    </row>
    <row r="47" s="260" customFormat="1" ht="17.25" customHeight="1" spans="1:4">
      <c r="A47" s="255">
        <v>2010499</v>
      </c>
      <c r="B47" s="270" t="s">
        <v>133</v>
      </c>
      <c r="C47" s="257">
        <v>799</v>
      </c>
      <c r="D47" s="263"/>
    </row>
    <row r="48" s="260" customFormat="1" ht="17.25" customHeight="1" spans="1:4">
      <c r="A48" s="255">
        <v>20105</v>
      </c>
      <c r="B48" s="269" t="s">
        <v>134</v>
      </c>
      <c r="C48" s="254">
        <f>SUM(C49:C58)</f>
        <v>160</v>
      </c>
      <c r="D48" s="263"/>
    </row>
    <row r="49" s="260" customFormat="1" ht="17.25" customHeight="1" spans="1:4">
      <c r="A49" s="255">
        <v>2010501</v>
      </c>
      <c r="B49" s="270" t="s">
        <v>105</v>
      </c>
      <c r="C49" s="257">
        <v>67</v>
      </c>
      <c r="D49" s="263"/>
    </row>
    <row r="50" s="260" customFormat="1" ht="17.25" customHeight="1" spans="1:4">
      <c r="A50" s="255">
        <v>2010502</v>
      </c>
      <c r="B50" s="270" t="s">
        <v>106</v>
      </c>
      <c r="C50" s="257">
        <v>8</v>
      </c>
      <c r="D50" s="263"/>
    </row>
    <row r="51" s="260" customFormat="1" ht="17.25" customHeight="1" spans="1:4">
      <c r="A51" s="255">
        <v>2010503</v>
      </c>
      <c r="B51" s="270" t="s">
        <v>107</v>
      </c>
      <c r="C51" s="257"/>
      <c r="D51" s="263"/>
    </row>
    <row r="52" s="260" customFormat="1" ht="17.25" customHeight="1" spans="1:4">
      <c r="A52" s="255">
        <v>2010504</v>
      </c>
      <c r="B52" s="270" t="s">
        <v>135</v>
      </c>
      <c r="C52" s="257">
        <v>1</v>
      </c>
      <c r="D52" s="263"/>
    </row>
    <row r="53" s="260" customFormat="1" ht="17.25" customHeight="1" spans="1:4">
      <c r="A53" s="255">
        <v>2010505</v>
      </c>
      <c r="B53" s="270" t="s">
        <v>136</v>
      </c>
      <c r="C53" s="257">
        <v>27</v>
      </c>
      <c r="D53" s="263"/>
    </row>
    <row r="54" s="260" customFormat="1" ht="17.25" customHeight="1" spans="1:4">
      <c r="A54" s="255">
        <v>2010506</v>
      </c>
      <c r="B54" s="270" t="s">
        <v>137</v>
      </c>
      <c r="C54" s="257"/>
      <c r="D54" s="263"/>
    </row>
    <row r="55" s="260" customFormat="1" ht="17.25" customHeight="1" spans="1:4">
      <c r="A55" s="255">
        <v>2010507</v>
      </c>
      <c r="B55" s="270" t="s">
        <v>138</v>
      </c>
      <c r="C55" s="257"/>
      <c r="D55" s="263"/>
    </row>
    <row r="56" s="260" customFormat="1" ht="17.25" customHeight="1" spans="1:4">
      <c r="A56" s="255">
        <v>2010508</v>
      </c>
      <c r="B56" s="270" t="s">
        <v>139</v>
      </c>
      <c r="C56" s="257">
        <v>57</v>
      </c>
      <c r="D56" s="263"/>
    </row>
    <row r="57" s="260" customFormat="1" ht="17.25" customHeight="1" spans="1:4">
      <c r="A57" s="255">
        <v>2010550</v>
      </c>
      <c r="B57" s="270" t="s">
        <v>114</v>
      </c>
      <c r="C57" s="257"/>
      <c r="D57" s="263"/>
    </row>
    <row r="58" s="260" customFormat="1" ht="17.25" customHeight="1" spans="1:4">
      <c r="A58" s="255">
        <v>2010599</v>
      </c>
      <c r="B58" s="270" t="s">
        <v>140</v>
      </c>
      <c r="C58" s="257"/>
      <c r="D58" s="263"/>
    </row>
    <row r="59" s="260" customFormat="1" ht="17.25" customHeight="1" spans="1:4">
      <c r="A59" s="255">
        <v>20106</v>
      </c>
      <c r="B59" s="269" t="s">
        <v>141</v>
      </c>
      <c r="C59" s="254">
        <f>SUM(C60:C69)</f>
        <v>444</v>
      </c>
      <c r="D59" s="263"/>
    </row>
    <row r="60" s="260" customFormat="1" ht="17.25" customHeight="1" spans="1:4">
      <c r="A60" s="255">
        <v>2010601</v>
      </c>
      <c r="B60" s="270" t="s">
        <v>105</v>
      </c>
      <c r="C60" s="257">
        <v>146</v>
      </c>
      <c r="D60" s="263"/>
    </row>
    <row r="61" s="260" customFormat="1" ht="17.25" customHeight="1" spans="1:4">
      <c r="A61" s="255">
        <v>2010602</v>
      </c>
      <c r="B61" s="270" t="s">
        <v>106</v>
      </c>
      <c r="C61" s="257">
        <v>67</v>
      </c>
      <c r="D61" s="263"/>
    </row>
    <row r="62" s="260" customFormat="1" ht="17.25" customHeight="1" spans="1:4">
      <c r="A62" s="255">
        <v>2010603</v>
      </c>
      <c r="B62" s="270" t="s">
        <v>107</v>
      </c>
      <c r="C62" s="257"/>
      <c r="D62" s="263"/>
    </row>
    <row r="63" s="260" customFormat="1" ht="17.25" customHeight="1" spans="1:4">
      <c r="A63" s="255">
        <v>2010604</v>
      </c>
      <c r="B63" s="270" t="s">
        <v>142</v>
      </c>
      <c r="C63" s="257"/>
      <c r="D63" s="263"/>
    </row>
    <row r="64" s="260" customFormat="1" ht="17.25" customHeight="1" spans="1:4">
      <c r="A64" s="255">
        <v>2010605</v>
      </c>
      <c r="B64" s="270" t="s">
        <v>143</v>
      </c>
      <c r="C64" s="257"/>
      <c r="D64" s="263"/>
    </row>
    <row r="65" s="260" customFormat="1" ht="17.25" customHeight="1" spans="1:4">
      <c r="A65" s="255">
        <v>2010606</v>
      </c>
      <c r="B65" s="270" t="s">
        <v>144</v>
      </c>
      <c r="C65" s="257"/>
      <c r="D65" s="263"/>
    </row>
    <row r="66" s="260" customFormat="1" ht="17.25" customHeight="1" spans="1:4">
      <c r="A66" s="255">
        <v>2010607</v>
      </c>
      <c r="B66" s="270" t="s">
        <v>145</v>
      </c>
      <c r="C66" s="257"/>
      <c r="D66" s="263"/>
    </row>
    <row r="67" s="260" customFormat="1" ht="17.25" customHeight="1" spans="1:4">
      <c r="A67" s="255">
        <v>2010608</v>
      </c>
      <c r="B67" s="270" t="s">
        <v>146</v>
      </c>
      <c r="C67" s="257"/>
      <c r="D67" s="263"/>
    </row>
    <row r="68" s="260" customFormat="1" ht="17.25" customHeight="1" spans="1:4">
      <c r="A68" s="255">
        <v>2010650</v>
      </c>
      <c r="B68" s="270" t="s">
        <v>114</v>
      </c>
      <c r="C68" s="257"/>
      <c r="D68" s="263"/>
    </row>
    <row r="69" s="260" customFormat="1" ht="17.25" customHeight="1" spans="1:4">
      <c r="A69" s="255">
        <v>2010699</v>
      </c>
      <c r="B69" s="270" t="s">
        <v>147</v>
      </c>
      <c r="C69" s="257">
        <v>231</v>
      </c>
      <c r="D69" s="263"/>
    </row>
    <row r="70" s="260" customFormat="1" ht="17.25" customHeight="1" spans="1:4">
      <c r="A70" s="255">
        <v>20107</v>
      </c>
      <c r="B70" s="269" t="s">
        <v>148</v>
      </c>
      <c r="C70" s="254">
        <f>SUM(C71:C77)</f>
        <v>0</v>
      </c>
      <c r="D70" s="263"/>
    </row>
    <row r="71" s="260" customFormat="1" ht="17.25" customHeight="1" spans="1:4">
      <c r="A71" s="255">
        <v>2010701</v>
      </c>
      <c r="B71" s="270" t="s">
        <v>105</v>
      </c>
      <c r="C71" s="257"/>
      <c r="D71" s="263"/>
    </row>
    <row r="72" s="260" customFormat="1" ht="17.25" customHeight="1" spans="1:4">
      <c r="A72" s="255">
        <v>2010702</v>
      </c>
      <c r="B72" s="270" t="s">
        <v>106</v>
      </c>
      <c r="C72" s="257"/>
      <c r="D72" s="263"/>
    </row>
    <row r="73" s="260" customFormat="1" ht="17.25" customHeight="1" spans="1:4">
      <c r="A73" s="255">
        <v>2010703</v>
      </c>
      <c r="B73" s="270" t="s">
        <v>107</v>
      </c>
      <c r="C73" s="257"/>
      <c r="D73" s="263"/>
    </row>
    <row r="74" s="260" customFormat="1" ht="17.25" customHeight="1" spans="1:4">
      <c r="A74" s="255">
        <v>2010709</v>
      </c>
      <c r="B74" s="270" t="s">
        <v>145</v>
      </c>
      <c r="C74" s="257"/>
      <c r="D74" s="263"/>
    </row>
    <row r="75" s="260" customFormat="1" ht="17.25" customHeight="1" spans="1:4">
      <c r="A75" s="255">
        <v>2010710</v>
      </c>
      <c r="B75" s="270" t="s">
        <v>149</v>
      </c>
      <c r="C75" s="257"/>
      <c r="D75" s="263"/>
    </row>
    <row r="76" s="260" customFormat="1" ht="17.25" customHeight="1" spans="1:4">
      <c r="A76" s="255">
        <v>2010750</v>
      </c>
      <c r="B76" s="270" t="s">
        <v>114</v>
      </c>
      <c r="C76" s="257"/>
      <c r="D76" s="263"/>
    </row>
    <row r="77" s="260" customFormat="1" ht="17.25" customHeight="1" spans="1:4">
      <c r="A77" s="255">
        <v>2010799</v>
      </c>
      <c r="B77" s="270" t="s">
        <v>150</v>
      </c>
      <c r="C77" s="257"/>
      <c r="D77" s="263"/>
    </row>
    <row r="78" s="260" customFormat="1" ht="17.25" customHeight="1" spans="1:4">
      <c r="A78" s="255">
        <v>20108</v>
      </c>
      <c r="B78" s="269" t="s">
        <v>151</v>
      </c>
      <c r="C78" s="254">
        <f>SUM(C79:C86)</f>
        <v>102</v>
      </c>
      <c r="D78" s="263"/>
    </row>
    <row r="79" s="260" customFormat="1" ht="17.25" customHeight="1" spans="1:4">
      <c r="A79" s="255">
        <v>2010801</v>
      </c>
      <c r="B79" s="270" t="s">
        <v>105</v>
      </c>
      <c r="C79" s="257">
        <v>60</v>
      </c>
      <c r="D79" s="263"/>
    </row>
    <row r="80" s="260" customFormat="1" ht="17.25" customHeight="1" spans="1:4">
      <c r="A80" s="255">
        <v>2010802</v>
      </c>
      <c r="B80" s="270" t="s">
        <v>106</v>
      </c>
      <c r="C80" s="257"/>
      <c r="D80" s="263"/>
    </row>
    <row r="81" s="260" customFormat="1" ht="17.25" customHeight="1" spans="1:4">
      <c r="A81" s="255">
        <v>2010803</v>
      </c>
      <c r="B81" s="270" t="s">
        <v>107</v>
      </c>
      <c r="C81" s="257"/>
      <c r="D81" s="263"/>
    </row>
    <row r="82" s="260" customFormat="1" ht="17.25" customHeight="1" spans="1:4">
      <c r="A82" s="255">
        <v>2010804</v>
      </c>
      <c r="B82" s="270" t="s">
        <v>152</v>
      </c>
      <c r="C82" s="257"/>
      <c r="D82" s="263"/>
    </row>
    <row r="83" s="260" customFormat="1" ht="17.25" customHeight="1" spans="1:4">
      <c r="A83" s="255">
        <v>2010805</v>
      </c>
      <c r="B83" s="270" t="s">
        <v>153</v>
      </c>
      <c r="C83" s="257"/>
      <c r="D83" s="263"/>
    </row>
    <row r="84" s="260" customFormat="1" ht="17.25" customHeight="1" spans="1:4">
      <c r="A84" s="255">
        <v>2010806</v>
      </c>
      <c r="B84" s="270" t="s">
        <v>145</v>
      </c>
      <c r="C84" s="257"/>
      <c r="D84" s="263"/>
    </row>
    <row r="85" s="260" customFormat="1" ht="17.25" customHeight="1" spans="1:4">
      <c r="A85" s="255">
        <v>2010850</v>
      </c>
      <c r="B85" s="270" t="s">
        <v>114</v>
      </c>
      <c r="C85" s="257"/>
      <c r="D85" s="263"/>
    </row>
    <row r="86" s="260" customFormat="1" ht="17.25" customHeight="1" spans="1:4">
      <c r="A86" s="255">
        <v>2010899</v>
      </c>
      <c r="B86" s="270" t="s">
        <v>154</v>
      </c>
      <c r="C86" s="257">
        <v>42</v>
      </c>
      <c r="D86" s="263"/>
    </row>
    <row r="87" s="260" customFormat="1" ht="17.25" customHeight="1" spans="1:4">
      <c r="A87" s="255">
        <v>20109</v>
      </c>
      <c r="B87" s="269" t="s">
        <v>155</v>
      </c>
      <c r="C87" s="254">
        <f>SUM(C88:C99)</f>
        <v>0</v>
      </c>
      <c r="D87" s="263"/>
    </row>
    <row r="88" s="260" customFormat="1" ht="17.25" customHeight="1" spans="1:4">
      <c r="A88" s="255">
        <v>2010901</v>
      </c>
      <c r="B88" s="270" t="s">
        <v>105</v>
      </c>
      <c r="C88" s="257"/>
      <c r="D88" s="263"/>
    </row>
    <row r="89" s="260" customFormat="1" ht="17.25" customHeight="1" spans="1:4">
      <c r="A89" s="255">
        <v>2010902</v>
      </c>
      <c r="B89" s="270" t="s">
        <v>106</v>
      </c>
      <c r="C89" s="257"/>
      <c r="D89" s="263"/>
    </row>
    <row r="90" s="260" customFormat="1" ht="17.25" customHeight="1" spans="1:4">
      <c r="A90" s="255">
        <v>2010903</v>
      </c>
      <c r="B90" s="270" t="s">
        <v>107</v>
      </c>
      <c r="C90" s="257"/>
      <c r="D90" s="263"/>
    </row>
    <row r="91" s="260" customFormat="1" ht="17.25" customHeight="1" spans="1:4">
      <c r="A91" s="255">
        <v>2010905</v>
      </c>
      <c r="B91" s="270" t="s">
        <v>156</v>
      </c>
      <c r="C91" s="257"/>
      <c r="D91" s="263"/>
    </row>
    <row r="92" s="260" customFormat="1" ht="17.25" customHeight="1" spans="1:4">
      <c r="A92" s="255">
        <v>2010907</v>
      </c>
      <c r="B92" s="270" t="s">
        <v>157</v>
      </c>
      <c r="C92" s="257"/>
      <c r="D92" s="263"/>
    </row>
    <row r="93" s="260" customFormat="1" ht="17.25" customHeight="1" spans="1:4">
      <c r="A93" s="255">
        <v>2010908</v>
      </c>
      <c r="B93" s="270" t="s">
        <v>145</v>
      </c>
      <c r="C93" s="257"/>
      <c r="D93" s="263"/>
    </row>
    <row r="94" s="260" customFormat="1" ht="17.25" customHeight="1" spans="1:4">
      <c r="A94" s="255">
        <v>2010909</v>
      </c>
      <c r="B94" s="270" t="s">
        <v>158</v>
      </c>
      <c r="C94" s="257"/>
      <c r="D94" s="263"/>
    </row>
    <row r="95" s="260" customFormat="1" ht="17.25" customHeight="1" spans="1:4">
      <c r="A95" s="255">
        <v>2010910</v>
      </c>
      <c r="B95" s="270" t="s">
        <v>159</v>
      </c>
      <c r="C95" s="257"/>
      <c r="D95" s="263"/>
    </row>
    <row r="96" s="260" customFormat="1" ht="17.25" customHeight="1" spans="1:4">
      <c r="A96" s="255">
        <v>2010911</v>
      </c>
      <c r="B96" s="270" t="s">
        <v>160</v>
      </c>
      <c r="C96" s="257"/>
      <c r="D96" s="263"/>
    </row>
    <row r="97" s="260" customFormat="1" ht="17.25" customHeight="1" spans="1:4">
      <c r="A97" s="255">
        <v>2010912</v>
      </c>
      <c r="B97" s="270" t="s">
        <v>161</v>
      </c>
      <c r="C97" s="257"/>
      <c r="D97" s="263"/>
    </row>
    <row r="98" s="260" customFormat="1" ht="17.25" customHeight="1" spans="1:4">
      <c r="A98" s="255">
        <v>2010950</v>
      </c>
      <c r="B98" s="270" t="s">
        <v>114</v>
      </c>
      <c r="C98" s="257"/>
      <c r="D98" s="263"/>
    </row>
    <row r="99" s="260" customFormat="1" ht="17.25" customHeight="1" spans="1:4">
      <c r="A99" s="255">
        <v>2010999</v>
      </c>
      <c r="B99" s="270" t="s">
        <v>162</v>
      </c>
      <c r="C99" s="257"/>
      <c r="D99" s="263"/>
    </row>
    <row r="100" s="260" customFormat="1" ht="17.25" customHeight="1" spans="1:4">
      <c r="A100" s="255">
        <v>20111</v>
      </c>
      <c r="B100" s="269" t="s">
        <v>163</v>
      </c>
      <c r="C100" s="254">
        <f>SUM(C101:C108)</f>
        <v>722</v>
      </c>
      <c r="D100" s="263"/>
    </row>
    <row r="101" s="260" customFormat="1" ht="17.25" customHeight="1" spans="1:4">
      <c r="A101" s="255">
        <v>2011101</v>
      </c>
      <c r="B101" s="270" t="s">
        <v>105</v>
      </c>
      <c r="C101" s="257">
        <v>282</v>
      </c>
      <c r="D101" s="263"/>
    </row>
    <row r="102" s="260" customFormat="1" ht="17.25" customHeight="1" spans="1:4">
      <c r="A102" s="255">
        <v>2011102</v>
      </c>
      <c r="B102" s="270" t="s">
        <v>106</v>
      </c>
      <c r="C102" s="257">
        <v>15</v>
      </c>
      <c r="D102" s="263"/>
    </row>
    <row r="103" s="260" customFormat="1" ht="17.25" customHeight="1" spans="1:4">
      <c r="A103" s="255">
        <v>2011103</v>
      </c>
      <c r="B103" s="270" t="s">
        <v>107</v>
      </c>
      <c r="C103" s="257"/>
      <c r="D103" s="263"/>
    </row>
    <row r="104" s="260" customFormat="1" ht="17.25" customHeight="1" spans="1:4">
      <c r="A104" s="255">
        <v>2011104</v>
      </c>
      <c r="B104" s="270" t="s">
        <v>164</v>
      </c>
      <c r="C104" s="257"/>
      <c r="D104" s="263"/>
    </row>
    <row r="105" s="260" customFormat="1" ht="17.25" customHeight="1" spans="1:4">
      <c r="A105" s="255">
        <v>2011105</v>
      </c>
      <c r="B105" s="270" t="s">
        <v>165</v>
      </c>
      <c r="C105" s="257"/>
      <c r="D105" s="263"/>
    </row>
    <row r="106" s="260" customFormat="1" ht="17.25" customHeight="1" spans="1:4">
      <c r="A106" s="255">
        <v>2011106</v>
      </c>
      <c r="B106" s="270" t="s">
        <v>166</v>
      </c>
      <c r="C106" s="257"/>
      <c r="D106" s="263"/>
    </row>
    <row r="107" s="260" customFormat="1" ht="17.25" customHeight="1" spans="1:4">
      <c r="A107" s="255">
        <v>2011150</v>
      </c>
      <c r="B107" s="270" t="s">
        <v>114</v>
      </c>
      <c r="C107" s="257"/>
      <c r="D107" s="263"/>
    </row>
    <row r="108" s="260" customFormat="1" ht="17.25" customHeight="1" spans="1:4">
      <c r="A108" s="255">
        <v>2011199</v>
      </c>
      <c r="B108" s="270" t="s">
        <v>167</v>
      </c>
      <c r="C108" s="257">
        <v>425</v>
      </c>
      <c r="D108" s="263"/>
    </row>
    <row r="109" s="260" customFormat="1" ht="17.25" customHeight="1" spans="1:4">
      <c r="A109" s="255">
        <v>20113</v>
      </c>
      <c r="B109" s="269" t="s">
        <v>168</v>
      </c>
      <c r="C109" s="254">
        <f>SUM(C110:C119)</f>
        <v>92</v>
      </c>
      <c r="D109" s="263"/>
    </row>
    <row r="110" s="260" customFormat="1" ht="17.25" customHeight="1" spans="1:4">
      <c r="A110" s="255">
        <v>2011301</v>
      </c>
      <c r="B110" s="270" t="s">
        <v>105</v>
      </c>
      <c r="C110" s="257">
        <v>78</v>
      </c>
      <c r="D110" s="263"/>
    </row>
    <row r="111" s="260" customFormat="1" ht="17.25" customHeight="1" spans="1:4">
      <c r="A111" s="255">
        <v>2011302</v>
      </c>
      <c r="B111" s="270" t="s">
        <v>106</v>
      </c>
      <c r="C111" s="257"/>
      <c r="D111" s="263"/>
    </row>
    <row r="112" s="260" customFormat="1" ht="17.25" customHeight="1" spans="1:4">
      <c r="A112" s="255">
        <v>2011303</v>
      </c>
      <c r="B112" s="270" t="s">
        <v>107</v>
      </c>
      <c r="C112" s="257"/>
      <c r="D112" s="263"/>
    </row>
    <row r="113" s="260" customFormat="1" ht="17.25" customHeight="1" spans="1:4">
      <c r="A113" s="255">
        <v>2011304</v>
      </c>
      <c r="B113" s="270" t="s">
        <v>169</v>
      </c>
      <c r="C113" s="257"/>
      <c r="D113" s="263"/>
    </row>
    <row r="114" s="260" customFormat="1" ht="17.25" customHeight="1" spans="1:4">
      <c r="A114" s="255">
        <v>2011305</v>
      </c>
      <c r="B114" s="270" t="s">
        <v>170</v>
      </c>
      <c r="C114" s="257"/>
      <c r="D114" s="263"/>
    </row>
    <row r="115" s="260" customFormat="1" ht="17.25" customHeight="1" spans="1:4">
      <c r="A115" s="255">
        <v>2011306</v>
      </c>
      <c r="B115" s="270" t="s">
        <v>171</v>
      </c>
      <c r="C115" s="257"/>
      <c r="D115" s="263"/>
    </row>
    <row r="116" s="260" customFormat="1" ht="17.25" customHeight="1" spans="1:4">
      <c r="A116" s="255">
        <v>2011307</v>
      </c>
      <c r="B116" s="270" t="s">
        <v>172</v>
      </c>
      <c r="C116" s="257"/>
      <c r="D116" s="263"/>
    </row>
    <row r="117" s="260" customFormat="1" ht="17.25" customHeight="1" spans="1:4">
      <c r="A117" s="255">
        <v>2011308</v>
      </c>
      <c r="B117" s="270" t="s">
        <v>173</v>
      </c>
      <c r="C117" s="257">
        <v>14</v>
      </c>
      <c r="D117" s="263"/>
    </row>
    <row r="118" s="260" customFormat="1" ht="17.25" customHeight="1" spans="1:4">
      <c r="A118" s="255">
        <v>2011350</v>
      </c>
      <c r="B118" s="270" t="s">
        <v>114</v>
      </c>
      <c r="C118" s="257"/>
      <c r="D118" s="263"/>
    </row>
    <row r="119" s="260" customFormat="1" ht="17.25" customHeight="1" spans="1:4">
      <c r="A119" s="255">
        <v>2011399</v>
      </c>
      <c r="B119" s="270" t="s">
        <v>174</v>
      </c>
      <c r="C119" s="257"/>
      <c r="D119" s="263"/>
    </row>
    <row r="120" s="260" customFormat="1" ht="17.25" customHeight="1" spans="1:4">
      <c r="A120" s="255">
        <v>20114</v>
      </c>
      <c r="B120" s="269" t="s">
        <v>175</v>
      </c>
      <c r="C120" s="254">
        <f>SUM(C121:C131)</f>
        <v>0</v>
      </c>
      <c r="D120" s="263"/>
    </row>
    <row r="121" s="260" customFormat="1" ht="17.25" customHeight="1" spans="1:4">
      <c r="A121" s="255">
        <v>2011401</v>
      </c>
      <c r="B121" s="270" t="s">
        <v>105</v>
      </c>
      <c r="C121" s="257"/>
      <c r="D121" s="263"/>
    </row>
    <row r="122" s="260" customFormat="1" ht="17.25" customHeight="1" spans="1:4">
      <c r="A122" s="255">
        <v>2011402</v>
      </c>
      <c r="B122" s="270" t="s">
        <v>106</v>
      </c>
      <c r="C122" s="257"/>
      <c r="D122" s="263"/>
    </row>
    <row r="123" s="260" customFormat="1" ht="17.25" customHeight="1" spans="1:4">
      <c r="A123" s="255">
        <v>2011403</v>
      </c>
      <c r="B123" s="270" t="s">
        <v>107</v>
      </c>
      <c r="C123" s="257"/>
      <c r="D123" s="263"/>
    </row>
    <row r="124" s="260" customFormat="1" ht="17.25" customHeight="1" spans="1:4">
      <c r="A124" s="255">
        <v>2011404</v>
      </c>
      <c r="B124" s="270" t="s">
        <v>176</v>
      </c>
      <c r="C124" s="257"/>
      <c r="D124" s="263"/>
    </row>
    <row r="125" s="260" customFormat="1" ht="17.25" customHeight="1" spans="1:4">
      <c r="A125" s="255">
        <v>2011405</v>
      </c>
      <c r="B125" s="270" t="s">
        <v>177</v>
      </c>
      <c r="C125" s="257"/>
      <c r="D125" s="263"/>
    </row>
    <row r="126" s="260" customFormat="1" ht="17.25" customHeight="1" spans="1:4">
      <c r="A126" s="255">
        <v>2011408</v>
      </c>
      <c r="B126" s="270" t="s">
        <v>178</v>
      </c>
      <c r="C126" s="257"/>
      <c r="D126" s="263"/>
    </row>
    <row r="127" s="260" customFormat="1" ht="17.25" customHeight="1" spans="1:4">
      <c r="A127" s="255">
        <v>2011409</v>
      </c>
      <c r="B127" s="270" t="s">
        <v>179</v>
      </c>
      <c r="C127" s="257"/>
      <c r="D127" s="263"/>
    </row>
    <row r="128" s="260" customFormat="1" ht="17.25" customHeight="1" spans="1:4">
      <c r="A128" s="255">
        <v>2011410</v>
      </c>
      <c r="B128" s="270" t="s">
        <v>180</v>
      </c>
      <c r="C128" s="257"/>
      <c r="D128" s="263"/>
    </row>
    <row r="129" s="260" customFormat="1" ht="17.25" customHeight="1" spans="1:4">
      <c r="A129" s="255">
        <v>2011411</v>
      </c>
      <c r="B129" s="270" t="s">
        <v>181</v>
      </c>
      <c r="C129" s="257"/>
      <c r="D129" s="263"/>
    </row>
    <row r="130" s="260" customFormat="1" ht="17.25" customHeight="1" spans="1:4">
      <c r="A130" s="255">
        <v>2011450</v>
      </c>
      <c r="B130" s="270" t="s">
        <v>114</v>
      </c>
      <c r="C130" s="257"/>
      <c r="D130" s="263"/>
    </row>
    <row r="131" s="260" customFormat="1" ht="17.25" customHeight="1" spans="1:4">
      <c r="A131" s="255">
        <v>2011499</v>
      </c>
      <c r="B131" s="270" t="s">
        <v>182</v>
      </c>
      <c r="C131" s="257"/>
      <c r="D131" s="263"/>
    </row>
    <row r="132" s="260" customFormat="1" ht="17.25" customHeight="1" spans="1:4">
      <c r="A132" s="255">
        <v>20123</v>
      </c>
      <c r="B132" s="269" t="s">
        <v>183</v>
      </c>
      <c r="C132" s="254">
        <f>SUM(C133:C138)</f>
        <v>156</v>
      </c>
      <c r="D132" s="263"/>
    </row>
    <row r="133" s="260" customFormat="1" ht="17.25" customHeight="1" spans="1:4">
      <c r="A133" s="255">
        <v>2012301</v>
      </c>
      <c r="B133" s="270" t="s">
        <v>105</v>
      </c>
      <c r="C133" s="257">
        <v>4</v>
      </c>
      <c r="D133" s="263"/>
    </row>
    <row r="134" s="260" customFormat="1" ht="17.25" customHeight="1" spans="1:4">
      <c r="A134" s="255">
        <v>2012302</v>
      </c>
      <c r="B134" s="270" t="s">
        <v>106</v>
      </c>
      <c r="C134" s="257">
        <v>49</v>
      </c>
      <c r="D134" s="263"/>
    </row>
    <row r="135" s="260" customFormat="1" ht="17.25" customHeight="1" spans="1:4">
      <c r="A135" s="255">
        <v>2012303</v>
      </c>
      <c r="B135" s="270" t="s">
        <v>107</v>
      </c>
      <c r="C135" s="257"/>
      <c r="D135" s="263"/>
    </row>
    <row r="136" s="260" customFormat="1" ht="17.25" customHeight="1" spans="1:4">
      <c r="A136" s="255">
        <v>2012304</v>
      </c>
      <c r="B136" s="270" t="s">
        <v>184</v>
      </c>
      <c r="C136" s="257">
        <v>103</v>
      </c>
      <c r="D136" s="263"/>
    </row>
    <row r="137" s="260" customFormat="1" ht="17.25" customHeight="1" spans="1:4">
      <c r="A137" s="255">
        <v>2012350</v>
      </c>
      <c r="B137" s="270" t="s">
        <v>114</v>
      </c>
      <c r="C137" s="257"/>
      <c r="D137" s="263"/>
    </row>
    <row r="138" s="260" customFormat="1" ht="17.25" customHeight="1" spans="1:4">
      <c r="A138" s="255">
        <v>2012399</v>
      </c>
      <c r="B138" s="270" t="s">
        <v>185</v>
      </c>
      <c r="C138" s="257"/>
      <c r="D138" s="263"/>
    </row>
    <row r="139" s="260" customFormat="1" ht="17.25" customHeight="1" spans="1:4">
      <c r="A139" s="255">
        <v>20125</v>
      </c>
      <c r="B139" s="269" t="s">
        <v>186</v>
      </c>
      <c r="C139" s="254">
        <f>SUM(C140:C146)</f>
        <v>0</v>
      </c>
      <c r="D139" s="263"/>
    </row>
    <row r="140" s="260" customFormat="1" ht="17.25" customHeight="1" spans="1:4">
      <c r="A140" s="255">
        <v>2012501</v>
      </c>
      <c r="B140" s="270" t="s">
        <v>105</v>
      </c>
      <c r="C140" s="257"/>
      <c r="D140" s="263"/>
    </row>
    <row r="141" s="260" customFormat="1" ht="17.25" customHeight="1" spans="1:4">
      <c r="A141" s="255">
        <v>2012502</v>
      </c>
      <c r="B141" s="270" t="s">
        <v>106</v>
      </c>
      <c r="C141" s="257"/>
      <c r="D141" s="263"/>
    </row>
    <row r="142" s="260" customFormat="1" ht="17.25" customHeight="1" spans="1:4">
      <c r="A142" s="255">
        <v>2012503</v>
      </c>
      <c r="B142" s="270" t="s">
        <v>107</v>
      </c>
      <c r="C142" s="257"/>
      <c r="D142" s="263"/>
    </row>
    <row r="143" s="260" customFormat="1" ht="17.25" customHeight="1" spans="1:4">
      <c r="A143" s="255">
        <v>2012504</v>
      </c>
      <c r="B143" s="270" t="s">
        <v>187</v>
      </c>
      <c r="C143" s="257"/>
      <c r="D143" s="263"/>
    </row>
    <row r="144" s="260" customFormat="1" ht="17.25" customHeight="1" spans="1:4">
      <c r="A144" s="255">
        <v>2012505</v>
      </c>
      <c r="B144" s="270" t="s">
        <v>188</v>
      </c>
      <c r="C144" s="257"/>
      <c r="D144" s="263"/>
    </row>
    <row r="145" s="260" customFormat="1" ht="17.25" customHeight="1" spans="1:4">
      <c r="A145" s="255">
        <v>2012550</v>
      </c>
      <c r="B145" s="270" t="s">
        <v>114</v>
      </c>
      <c r="C145" s="257"/>
      <c r="D145" s="263"/>
    </row>
    <row r="146" s="260" customFormat="1" ht="17.25" customHeight="1" spans="1:4">
      <c r="A146" s="255">
        <v>2012599</v>
      </c>
      <c r="B146" s="270" t="s">
        <v>189</v>
      </c>
      <c r="C146" s="257"/>
      <c r="D146" s="263"/>
    </row>
    <row r="147" s="260" customFormat="1" ht="17.25" customHeight="1" spans="1:4">
      <c r="A147" s="255">
        <v>20126</v>
      </c>
      <c r="B147" s="269" t="s">
        <v>190</v>
      </c>
      <c r="C147" s="254">
        <f>SUM(C148:C152)</f>
        <v>23</v>
      </c>
      <c r="D147" s="263"/>
    </row>
    <row r="148" s="260" customFormat="1" ht="17.25" customHeight="1" spans="1:4">
      <c r="A148" s="255">
        <v>2012601</v>
      </c>
      <c r="B148" s="270" t="s">
        <v>105</v>
      </c>
      <c r="C148" s="257">
        <v>13</v>
      </c>
      <c r="D148" s="263"/>
    </row>
    <row r="149" s="260" customFormat="1" ht="17.25" customHeight="1" spans="1:4">
      <c r="A149" s="255">
        <v>2012602</v>
      </c>
      <c r="B149" s="270" t="s">
        <v>106</v>
      </c>
      <c r="C149" s="257"/>
      <c r="D149" s="263"/>
    </row>
    <row r="150" s="260" customFormat="1" ht="17.25" customHeight="1" spans="1:4">
      <c r="A150" s="255">
        <v>2012603</v>
      </c>
      <c r="B150" s="270" t="s">
        <v>107</v>
      </c>
      <c r="C150" s="257"/>
      <c r="D150" s="263"/>
    </row>
    <row r="151" s="260" customFormat="1" ht="17.25" customHeight="1" spans="1:4">
      <c r="A151" s="255">
        <v>2012604</v>
      </c>
      <c r="B151" s="270" t="s">
        <v>191</v>
      </c>
      <c r="C151" s="257">
        <v>10</v>
      </c>
      <c r="D151" s="263"/>
    </row>
    <row r="152" s="260" customFormat="1" ht="17.25" customHeight="1" spans="1:4">
      <c r="A152" s="255">
        <v>2012699</v>
      </c>
      <c r="B152" s="270" t="s">
        <v>192</v>
      </c>
      <c r="C152" s="257"/>
      <c r="D152" s="263"/>
    </row>
    <row r="153" s="260" customFormat="1" ht="17.25" customHeight="1" spans="1:4">
      <c r="A153" s="255">
        <v>20128</v>
      </c>
      <c r="B153" s="269" t="s">
        <v>193</v>
      </c>
      <c r="C153" s="254">
        <f>SUM(C154:C159)</f>
        <v>36</v>
      </c>
      <c r="D153" s="263"/>
    </row>
    <row r="154" s="260" customFormat="1" ht="17.25" customHeight="1" spans="1:4">
      <c r="A154" s="255">
        <v>2012801</v>
      </c>
      <c r="B154" s="270" t="s">
        <v>105</v>
      </c>
      <c r="C154" s="257">
        <v>12</v>
      </c>
      <c r="D154" s="263"/>
    </row>
    <row r="155" s="260" customFormat="1" ht="17.25" customHeight="1" spans="1:4">
      <c r="A155" s="255">
        <v>2012802</v>
      </c>
      <c r="B155" s="270" t="s">
        <v>106</v>
      </c>
      <c r="C155" s="257"/>
      <c r="D155" s="263"/>
    </row>
    <row r="156" s="260" customFormat="1" ht="17.25" customHeight="1" spans="1:4">
      <c r="A156" s="255">
        <v>2012803</v>
      </c>
      <c r="B156" s="270" t="s">
        <v>107</v>
      </c>
      <c r="C156" s="257"/>
      <c r="D156" s="263"/>
    </row>
    <row r="157" s="260" customFormat="1" ht="17.25" customHeight="1" spans="1:4">
      <c r="A157" s="255">
        <v>2012804</v>
      </c>
      <c r="B157" s="270" t="s">
        <v>119</v>
      </c>
      <c r="C157" s="257"/>
      <c r="D157" s="263"/>
    </row>
    <row r="158" s="260" customFormat="1" ht="17.25" customHeight="1" spans="1:4">
      <c r="A158" s="255">
        <v>2012850</v>
      </c>
      <c r="B158" s="270" t="s">
        <v>114</v>
      </c>
      <c r="C158" s="257"/>
      <c r="D158" s="263"/>
    </row>
    <row r="159" s="260" customFormat="1" ht="17.25" customHeight="1" spans="1:4">
      <c r="A159" s="255">
        <v>2012899</v>
      </c>
      <c r="B159" s="270" t="s">
        <v>194</v>
      </c>
      <c r="C159" s="257">
        <v>24</v>
      </c>
      <c r="D159" s="263"/>
    </row>
    <row r="160" s="260" customFormat="1" ht="17.25" customHeight="1" spans="1:4">
      <c r="A160" s="255">
        <v>20129</v>
      </c>
      <c r="B160" s="269" t="s">
        <v>195</v>
      </c>
      <c r="C160" s="254">
        <f>SUM(C161:C166)</f>
        <v>41</v>
      </c>
      <c r="D160" s="263"/>
    </row>
    <row r="161" s="260" customFormat="1" ht="17.25" customHeight="1" spans="1:4">
      <c r="A161" s="255">
        <v>2012901</v>
      </c>
      <c r="B161" s="270" t="s">
        <v>105</v>
      </c>
      <c r="C161" s="257">
        <v>36</v>
      </c>
      <c r="D161" s="263"/>
    </row>
    <row r="162" s="260" customFormat="1" ht="17.25" customHeight="1" spans="1:4">
      <c r="A162" s="255">
        <v>2012902</v>
      </c>
      <c r="B162" s="270" t="s">
        <v>106</v>
      </c>
      <c r="C162" s="257">
        <v>5</v>
      </c>
      <c r="D162" s="263"/>
    </row>
    <row r="163" s="260" customFormat="1" ht="17.25" customHeight="1" spans="1:4">
      <c r="A163" s="255">
        <v>2012903</v>
      </c>
      <c r="B163" s="270" t="s">
        <v>107</v>
      </c>
      <c r="C163" s="257"/>
      <c r="D163" s="263"/>
    </row>
    <row r="164" s="260" customFormat="1" ht="17.25" customHeight="1" spans="1:4">
      <c r="A164" s="255">
        <v>2012906</v>
      </c>
      <c r="B164" s="270" t="s">
        <v>196</v>
      </c>
      <c r="C164" s="257"/>
      <c r="D164" s="263"/>
    </row>
    <row r="165" s="260" customFormat="1" ht="17.25" customHeight="1" spans="1:4">
      <c r="A165" s="255">
        <v>2012950</v>
      </c>
      <c r="B165" s="270" t="s">
        <v>114</v>
      </c>
      <c r="C165" s="257"/>
      <c r="D165" s="263"/>
    </row>
    <row r="166" s="260" customFormat="1" ht="17.25" customHeight="1" spans="1:4">
      <c r="A166" s="255">
        <v>2012999</v>
      </c>
      <c r="B166" s="270" t="s">
        <v>197</v>
      </c>
      <c r="C166" s="257"/>
      <c r="D166" s="263"/>
    </row>
    <row r="167" s="260" customFormat="1" ht="17.25" customHeight="1" spans="1:4">
      <c r="A167" s="255">
        <v>20131</v>
      </c>
      <c r="B167" s="269" t="s">
        <v>198</v>
      </c>
      <c r="C167" s="254">
        <f>SUM(C168:C173)</f>
        <v>298</v>
      </c>
      <c r="D167" s="263"/>
    </row>
    <row r="168" s="260" customFormat="1" ht="17.25" customHeight="1" spans="1:4">
      <c r="A168" s="255">
        <v>2013101</v>
      </c>
      <c r="B168" s="270" t="s">
        <v>105</v>
      </c>
      <c r="C168" s="257">
        <v>277</v>
      </c>
      <c r="D168" s="263"/>
    </row>
    <row r="169" s="260" customFormat="1" ht="17.25" customHeight="1" spans="1:4">
      <c r="A169" s="255">
        <v>2013102</v>
      </c>
      <c r="B169" s="270" t="s">
        <v>106</v>
      </c>
      <c r="C169" s="257"/>
      <c r="D169" s="263"/>
    </row>
    <row r="170" s="260" customFormat="1" ht="17.25" customHeight="1" spans="1:4">
      <c r="A170" s="255">
        <v>2013103</v>
      </c>
      <c r="B170" s="270" t="s">
        <v>107</v>
      </c>
      <c r="C170" s="257"/>
      <c r="D170" s="263"/>
    </row>
    <row r="171" s="260" customFormat="1" ht="17.25" customHeight="1" spans="1:4">
      <c r="A171" s="255">
        <v>2013105</v>
      </c>
      <c r="B171" s="270" t="s">
        <v>199</v>
      </c>
      <c r="C171" s="257"/>
      <c r="D171" s="263"/>
    </row>
    <row r="172" s="260" customFormat="1" ht="17.25" customHeight="1" spans="1:4">
      <c r="A172" s="255">
        <v>2013150</v>
      </c>
      <c r="B172" s="270" t="s">
        <v>114</v>
      </c>
      <c r="C172" s="257"/>
      <c r="D172" s="263"/>
    </row>
    <row r="173" s="260" customFormat="1" ht="17.25" customHeight="1" spans="1:4">
      <c r="A173" s="255">
        <v>2013199</v>
      </c>
      <c r="B173" s="270" t="s">
        <v>200</v>
      </c>
      <c r="C173" s="257">
        <v>21</v>
      </c>
      <c r="D173" s="263"/>
    </row>
    <row r="174" s="260" customFormat="1" ht="17.25" customHeight="1" spans="1:4">
      <c r="A174" s="255">
        <v>20132</v>
      </c>
      <c r="B174" s="269" t="s">
        <v>201</v>
      </c>
      <c r="C174" s="254">
        <f>SUM(C175:C180)</f>
        <v>308</v>
      </c>
      <c r="D174" s="263"/>
    </row>
    <row r="175" s="260" customFormat="1" ht="17.25" customHeight="1" spans="1:4">
      <c r="A175" s="255">
        <v>2013201</v>
      </c>
      <c r="B175" s="270" t="s">
        <v>105</v>
      </c>
      <c r="C175" s="257">
        <v>219</v>
      </c>
      <c r="D175" s="263"/>
    </row>
    <row r="176" s="260" customFormat="1" ht="17.25" customHeight="1" spans="1:4">
      <c r="A176" s="255">
        <v>2013202</v>
      </c>
      <c r="B176" s="270" t="s">
        <v>106</v>
      </c>
      <c r="C176" s="257">
        <v>8</v>
      </c>
      <c r="D176" s="263"/>
    </row>
    <row r="177" s="260" customFormat="1" ht="17.25" customHeight="1" spans="1:4">
      <c r="A177" s="255">
        <v>2013203</v>
      </c>
      <c r="B177" s="270" t="s">
        <v>107</v>
      </c>
      <c r="C177" s="257"/>
      <c r="D177" s="263"/>
    </row>
    <row r="178" s="260" customFormat="1" ht="17.25" customHeight="1" spans="1:4">
      <c r="A178" s="255">
        <v>2013204</v>
      </c>
      <c r="B178" s="270" t="s">
        <v>202</v>
      </c>
      <c r="C178" s="257"/>
      <c r="D178" s="263"/>
    </row>
    <row r="179" s="260" customFormat="1" ht="17.25" customHeight="1" spans="1:4">
      <c r="A179" s="255">
        <v>2013250</v>
      </c>
      <c r="B179" s="270" t="s">
        <v>114</v>
      </c>
      <c r="C179" s="257"/>
      <c r="D179" s="263"/>
    </row>
    <row r="180" s="260" customFormat="1" ht="17.25" customHeight="1" spans="1:4">
      <c r="A180" s="255">
        <v>2013299</v>
      </c>
      <c r="B180" s="270" t="s">
        <v>203</v>
      </c>
      <c r="C180" s="257">
        <v>81</v>
      </c>
      <c r="D180" s="263"/>
    </row>
    <row r="181" s="260" customFormat="1" ht="17.25" customHeight="1" spans="1:4">
      <c r="A181" s="255">
        <v>20133</v>
      </c>
      <c r="B181" s="269" t="s">
        <v>204</v>
      </c>
      <c r="C181" s="254">
        <f>SUM(C182:C187)</f>
        <v>116</v>
      </c>
      <c r="D181" s="263"/>
    </row>
    <row r="182" s="260" customFormat="1" ht="17.25" customHeight="1" spans="1:4">
      <c r="A182" s="255">
        <v>2013301</v>
      </c>
      <c r="B182" s="270" t="s">
        <v>105</v>
      </c>
      <c r="C182" s="257">
        <v>84</v>
      </c>
      <c r="D182" s="263"/>
    </row>
    <row r="183" s="260" customFormat="1" ht="17.25" customHeight="1" spans="1:4">
      <c r="A183" s="255">
        <v>2013302</v>
      </c>
      <c r="B183" s="270" t="s">
        <v>106</v>
      </c>
      <c r="C183" s="257"/>
      <c r="D183" s="263"/>
    </row>
    <row r="184" s="260" customFormat="1" ht="17.25" customHeight="1" spans="1:4">
      <c r="A184" s="255">
        <v>2013303</v>
      </c>
      <c r="B184" s="270" t="s">
        <v>107</v>
      </c>
      <c r="C184" s="257"/>
      <c r="D184" s="263"/>
    </row>
    <row r="185" s="260" customFormat="1" ht="17.25" customHeight="1" spans="1:4">
      <c r="A185" s="255">
        <v>2013304</v>
      </c>
      <c r="B185" s="270" t="s">
        <v>205</v>
      </c>
      <c r="C185" s="257"/>
      <c r="D185" s="263"/>
    </row>
    <row r="186" s="260" customFormat="1" ht="17.25" customHeight="1" spans="1:4">
      <c r="A186" s="255">
        <v>2013350</v>
      </c>
      <c r="B186" s="270" t="s">
        <v>114</v>
      </c>
      <c r="C186" s="257"/>
      <c r="D186" s="263"/>
    </row>
    <row r="187" s="260" customFormat="1" ht="17.25" customHeight="1" spans="1:4">
      <c r="A187" s="255">
        <v>2013399</v>
      </c>
      <c r="B187" s="270" t="s">
        <v>206</v>
      </c>
      <c r="C187" s="257">
        <v>32</v>
      </c>
      <c r="D187" s="263"/>
    </row>
    <row r="188" s="260" customFormat="1" ht="17.25" customHeight="1" spans="1:4">
      <c r="A188" s="255">
        <v>20134</v>
      </c>
      <c r="B188" s="269" t="s">
        <v>207</v>
      </c>
      <c r="C188" s="254">
        <f>SUM(C189:C195)</f>
        <v>47</v>
      </c>
      <c r="D188" s="263"/>
    </row>
    <row r="189" s="260" customFormat="1" ht="17.25" customHeight="1" spans="1:4">
      <c r="A189" s="255">
        <v>2013401</v>
      </c>
      <c r="B189" s="270" t="s">
        <v>105</v>
      </c>
      <c r="C189" s="257">
        <v>37</v>
      </c>
      <c r="D189" s="263"/>
    </row>
    <row r="190" s="260" customFormat="1" ht="17.25" customHeight="1" spans="1:4">
      <c r="A190" s="255">
        <v>2013402</v>
      </c>
      <c r="B190" s="270" t="s">
        <v>106</v>
      </c>
      <c r="C190" s="257"/>
      <c r="D190" s="263"/>
    </row>
    <row r="191" s="260" customFormat="1" ht="17.25" customHeight="1" spans="1:4">
      <c r="A191" s="255">
        <v>2013403</v>
      </c>
      <c r="B191" s="270" t="s">
        <v>107</v>
      </c>
      <c r="C191" s="257"/>
      <c r="D191" s="263"/>
    </row>
    <row r="192" s="260" customFormat="1" ht="17.25" customHeight="1" spans="1:4">
      <c r="A192" s="255">
        <v>2013404</v>
      </c>
      <c r="B192" s="270" t="s">
        <v>208</v>
      </c>
      <c r="C192" s="257">
        <v>9</v>
      </c>
      <c r="D192" s="263"/>
    </row>
    <row r="193" s="260" customFormat="1" ht="17.25" customHeight="1" spans="1:4">
      <c r="A193" s="255">
        <v>2013405</v>
      </c>
      <c r="B193" s="270" t="s">
        <v>209</v>
      </c>
      <c r="C193" s="257">
        <v>1</v>
      </c>
      <c r="D193" s="263"/>
    </row>
    <row r="194" s="260" customFormat="1" ht="17.25" customHeight="1" spans="1:4">
      <c r="A194" s="255">
        <v>2013450</v>
      </c>
      <c r="B194" s="270" t="s">
        <v>114</v>
      </c>
      <c r="C194" s="257"/>
      <c r="D194" s="263"/>
    </row>
    <row r="195" s="260" customFormat="1" ht="17.25" customHeight="1" spans="1:4">
      <c r="A195" s="255">
        <v>2013499</v>
      </c>
      <c r="B195" s="270" t="s">
        <v>210</v>
      </c>
      <c r="C195" s="257"/>
      <c r="D195" s="263"/>
    </row>
    <row r="196" s="260" customFormat="1" ht="17.25" customHeight="1" spans="1:4">
      <c r="A196" s="255">
        <v>20135</v>
      </c>
      <c r="B196" s="269" t="s">
        <v>211</v>
      </c>
      <c r="C196" s="254">
        <f>SUM(C197:C201)</f>
        <v>0</v>
      </c>
      <c r="D196" s="263"/>
    </row>
    <row r="197" s="260" customFormat="1" ht="17.25" customHeight="1" spans="1:4">
      <c r="A197" s="255">
        <v>2013501</v>
      </c>
      <c r="B197" s="270" t="s">
        <v>105</v>
      </c>
      <c r="C197" s="257"/>
      <c r="D197" s="263"/>
    </row>
    <row r="198" s="260" customFormat="1" ht="17.25" customHeight="1" spans="1:4">
      <c r="A198" s="255">
        <v>2013502</v>
      </c>
      <c r="B198" s="270" t="s">
        <v>106</v>
      </c>
      <c r="C198" s="257"/>
      <c r="D198" s="263"/>
    </row>
    <row r="199" s="260" customFormat="1" ht="17.25" customHeight="1" spans="1:4">
      <c r="A199" s="255">
        <v>2013503</v>
      </c>
      <c r="B199" s="270" t="s">
        <v>107</v>
      </c>
      <c r="C199" s="257"/>
      <c r="D199" s="263"/>
    </row>
    <row r="200" s="260" customFormat="1" ht="17.25" customHeight="1" spans="1:4">
      <c r="A200" s="255">
        <v>2013550</v>
      </c>
      <c r="B200" s="270" t="s">
        <v>114</v>
      </c>
      <c r="C200" s="257"/>
      <c r="D200" s="263"/>
    </row>
    <row r="201" s="260" customFormat="1" ht="17.25" customHeight="1" spans="1:4">
      <c r="A201" s="255">
        <v>2013599</v>
      </c>
      <c r="B201" s="270" t="s">
        <v>212</v>
      </c>
      <c r="C201" s="257"/>
      <c r="D201" s="263"/>
    </row>
    <row r="202" s="260" customFormat="1" ht="17.25" customHeight="1" spans="1:4">
      <c r="A202" s="255">
        <v>20136</v>
      </c>
      <c r="B202" s="269" t="s">
        <v>213</v>
      </c>
      <c r="C202" s="254">
        <f>SUM(C203:C207)</f>
        <v>21</v>
      </c>
      <c r="D202" s="263"/>
    </row>
    <row r="203" s="260" customFormat="1" ht="17.25" customHeight="1" spans="1:4">
      <c r="A203" s="255">
        <v>2013601</v>
      </c>
      <c r="B203" s="270" t="s">
        <v>105</v>
      </c>
      <c r="C203" s="257"/>
      <c r="D203" s="263"/>
    </row>
    <row r="204" s="260" customFormat="1" ht="17.25" customHeight="1" spans="1:4">
      <c r="A204" s="255">
        <v>2013602</v>
      </c>
      <c r="B204" s="270" t="s">
        <v>106</v>
      </c>
      <c r="C204" s="257">
        <v>9</v>
      </c>
      <c r="D204" s="263"/>
    </row>
    <row r="205" s="260" customFormat="1" ht="17.25" customHeight="1" spans="1:4">
      <c r="A205" s="255">
        <v>2013603</v>
      </c>
      <c r="B205" s="270" t="s">
        <v>107</v>
      </c>
      <c r="C205" s="257"/>
      <c r="D205" s="263"/>
    </row>
    <row r="206" s="260" customFormat="1" ht="17.25" customHeight="1" spans="1:4">
      <c r="A206" s="255">
        <v>2013650</v>
      </c>
      <c r="B206" s="270" t="s">
        <v>114</v>
      </c>
      <c r="C206" s="257"/>
      <c r="D206" s="263"/>
    </row>
    <row r="207" s="260" customFormat="1" ht="17.25" customHeight="1" spans="1:4">
      <c r="A207" s="255">
        <v>2013699</v>
      </c>
      <c r="B207" s="270" t="s">
        <v>214</v>
      </c>
      <c r="C207" s="257">
        <v>12</v>
      </c>
      <c r="D207" s="263"/>
    </row>
    <row r="208" s="260" customFormat="1" ht="17.25" customHeight="1" spans="1:4">
      <c r="A208" s="255">
        <v>20137</v>
      </c>
      <c r="B208" s="269" t="s">
        <v>215</v>
      </c>
      <c r="C208" s="254">
        <f>SUM(C209:C214)</f>
        <v>10</v>
      </c>
      <c r="D208" s="263"/>
    </row>
    <row r="209" s="260" customFormat="1" ht="17.25" customHeight="1" spans="1:4">
      <c r="A209" s="255">
        <v>2013701</v>
      </c>
      <c r="B209" s="270" t="s">
        <v>105</v>
      </c>
      <c r="C209" s="257"/>
      <c r="D209" s="263"/>
    </row>
    <row r="210" s="260" customFormat="1" ht="17.25" customHeight="1" spans="1:4">
      <c r="A210" s="255">
        <v>2013702</v>
      </c>
      <c r="B210" s="270" t="s">
        <v>106</v>
      </c>
      <c r="C210" s="257"/>
      <c r="D210" s="263"/>
    </row>
    <row r="211" s="260" customFormat="1" ht="17.25" customHeight="1" spans="1:4">
      <c r="A211" s="255">
        <v>2013703</v>
      </c>
      <c r="B211" s="270" t="s">
        <v>107</v>
      </c>
      <c r="C211" s="257"/>
      <c r="D211" s="263"/>
    </row>
    <row r="212" s="260" customFormat="1" ht="17.25" customHeight="1" spans="1:4">
      <c r="A212" s="255">
        <v>2013704</v>
      </c>
      <c r="B212" s="270" t="s">
        <v>216</v>
      </c>
      <c r="C212" s="257"/>
      <c r="D212" s="263"/>
    </row>
    <row r="213" s="260" customFormat="1" ht="17.25" customHeight="1" spans="1:4">
      <c r="A213" s="255">
        <v>2013750</v>
      </c>
      <c r="B213" s="270" t="s">
        <v>114</v>
      </c>
      <c r="C213" s="257"/>
      <c r="D213" s="263"/>
    </row>
    <row r="214" s="260" customFormat="1" ht="17.25" customHeight="1" spans="1:4">
      <c r="A214" s="255">
        <v>2013799</v>
      </c>
      <c r="B214" s="270" t="s">
        <v>217</v>
      </c>
      <c r="C214" s="257">
        <v>10</v>
      </c>
      <c r="D214" s="263"/>
    </row>
    <row r="215" s="260" customFormat="1" ht="17.25" customHeight="1" spans="1:4">
      <c r="A215" s="255">
        <v>20138</v>
      </c>
      <c r="B215" s="269" t="s">
        <v>218</v>
      </c>
      <c r="C215" s="254">
        <f>SUM(C216:C229)</f>
        <v>253</v>
      </c>
      <c r="D215" s="263"/>
    </row>
    <row r="216" s="260" customFormat="1" ht="17.25" customHeight="1" spans="1:4">
      <c r="A216" s="255">
        <v>2013801</v>
      </c>
      <c r="B216" s="270" t="s">
        <v>105</v>
      </c>
      <c r="C216" s="257">
        <v>198</v>
      </c>
      <c r="D216" s="263"/>
    </row>
    <row r="217" s="260" customFormat="1" ht="17.25" customHeight="1" spans="1:4">
      <c r="A217" s="255">
        <v>2013802</v>
      </c>
      <c r="B217" s="270" t="s">
        <v>106</v>
      </c>
      <c r="C217" s="257"/>
      <c r="D217" s="263"/>
    </row>
    <row r="218" s="260" customFormat="1" ht="17.25" customHeight="1" spans="1:4">
      <c r="A218" s="255">
        <v>2013803</v>
      </c>
      <c r="B218" s="270" t="s">
        <v>107</v>
      </c>
      <c r="C218" s="257"/>
      <c r="D218" s="263"/>
    </row>
    <row r="219" s="260" customFormat="1" ht="17.25" customHeight="1" spans="1:4">
      <c r="A219" s="255">
        <v>2013804</v>
      </c>
      <c r="B219" s="270" t="s">
        <v>219</v>
      </c>
      <c r="C219" s="257"/>
      <c r="D219" s="263"/>
    </row>
    <row r="220" s="260" customFormat="1" ht="17.25" customHeight="1" spans="1:4">
      <c r="A220" s="255">
        <v>2013805</v>
      </c>
      <c r="B220" s="270" t="s">
        <v>220</v>
      </c>
      <c r="C220" s="257"/>
      <c r="D220" s="263"/>
    </row>
    <row r="221" s="260" customFormat="1" ht="17.25" customHeight="1" spans="1:4">
      <c r="A221" s="255">
        <v>2013808</v>
      </c>
      <c r="B221" s="270" t="s">
        <v>145</v>
      </c>
      <c r="C221" s="257"/>
      <c r="D221" s="263"/>
    </row>
    <row r="222" s="260" customFormat="1" ht="17.25" customHeight="1" spans="1:4">
      <c r="A222" s="255">
        <v>2013810</v>
      </c>
      <c r="B222" s="270" t="s">
        <v>221</v>
      </c>
      <c r="C222" s="257">
        <v>10</v>
      </c>
      <c r="D222" s="263"/>
    </row>
    <row r="223" s="260" customFormat="1" ht="17.25" customHeight="1" spans="1:4">
      <c r="A223" s="255">
        <v>2013812</v>
      </c>
      <c r="B223" s="270" t="s">
        <v>222</v>
      </c>
      <c r="C223" s="257">
        <v>10</v>
      </c>
      <c r="D223" s="263"/>
    </row>
    <row r="224" s="260" customFormat="1" ht="17.25" customHeight="1" spans="1:4">
      <c r="A224" s="255">
        <v>2013813</v>
      </c>
      <c r="B224" s="270" t="s">
        <v>223</v>
      </c>
      <c r="C224" s="257"/>
      <c r="D224" s="263"/>
    </row>
    <row r="225" s="260" customFormat="1" ht="17.25" customHeight="1" spans="1:4">
      <c r="A225" s="255">
        <v>2013814</v>
      </c>
      <c r="B225" s="270" t="s">
        <v>224</v>
      </c>
      <c r="C225" s="257"/>
      <c r="D225" s="263"/>
    </row>
    <row r="226" s="260" customFormat="1" ht="17.25" customHeight="1" spans="1:4">
      <c r="A226" s="255">
        <v>2013815</v>
      </c>
      <c r="B226" s="270" t="s">
        <v>225</v>
      </c>
      <c r="C226" s="257">
        <v>3</v>
      </c>
      <c r="D226" s="263"/>
    </row>
    <row r="227" s="260" customFormat="1" ht="17.25" customHeight="1" spans="1:4">
      <c r="A227" s="255">
        <v>2013816</v>
      </c>
      <c r="B227" s="270" t="s">
        <v>226</v>
      </c>
      <c r="C227" s="257">
        <v>5</v>
      </c>
      <c r="D227" s="263"/>
    </row>
    <row r="228" s="260" customFormat="1" ht="17.25" customHeight="1" spans="1:4">
      <c r="A228" s="255">
        <v>2013850</v>
      </c>
      <c r="B228" s="270" t="s">
        <v>114</v>
      </c>
      <c r="C228" s="257"/>
      <c r="D228" s="263"/>
    </row>
    <row r="229" s="260" customFormat="1" ht="17.25" customHeight="1" spans="1:4">
      <c r="A229" s="255">
        <v>2013899</v>
      </c>
      <c r="B229" s="270" t="s">
        <v>227</v>
      </c>
      <c r="C229" s="257">
        <v>27</v>
      </c>
      <c r="D229" s="263"/>
    </row>
    <row r="230" s="260" customFormat="1" ht="17.25" customHeight="1" spans="1:4">
      <c r="A230" s="255">
        <v>20139</v>
      </c>
      <c r="B230" s="269" t="s">
        <v>228</v>
      </c>
      <c r="C230" s="254">
        <f>SUM(C231:C236)</f>
        <v>20</v>
      </c>
      <c r="D230" s="263"/>
    </row>
    <row r="231" s="260" customFormat="1" ht="17.25" customHeight="1" spans="1:4">
      <c r="A231" s="255">
        <v>2013901</v>
      </c>
      <c r="B231" s="270" t="s">
        <v>105</v>
      </c>
      <c r="C231" s="257"/>
      <c r="D231" s="263"/>
    </row>
    <row r="232" s="260" customFormat="1" ht="17.25" customHeight="1" spans="1:4">
      <c r="A232" s="255">
        <v>2013902</v>
      </c>
      <c r="B232" s="270" t="s">
        <v>106</v>
      </c>
      <c r="C232" s="257"/>
      <c r="D232" s="263"/>
    </row>
    <row r="233" s="260" customFormat="1" ht="17.25" customHeight="1" spans="1:4">
      <c r="A233" s="255">
        <v>2013903</v>
      </c>
      <c r="B233" s="270" t="s">
        <v>107</v>
      </c>
      <c r="C233" s="257"/>
      <c r="D233" s="263"/>
    </row>
    <row r="234" s="260" customFormat="1" ht="17.25" customHeight="1" spans="1:4">
      <c r="A234" s="255">
        <v>2013904</v>
      </c>
      <c r="B234" s="270" t="s">
        <v>199</v>
      </c>
      <c r="C234" s="257"/>
      <c r="D234" s="263"/>
    </row>
    <row r="235" s="260" customFormat="1" ht="17.25" customHeight="1" spans="1:4">
      <c r="A235" s="255">
        <v>2013950</v>
      </c>
      <c r="B235" s="270" t="s">
        <v>114</v>
      </c>
      <c r="C235" s="257"/>
      <c r="D235" s="263"/>
    </row>
    <row r="236" s="260" customFormat="1" ht="17.25" customHeight="1" spans="1:4">
      <c r="A236" s="255">
        <v>2013999</v>
      </c>
      <c r="B236" s="270" t="s">
        <v>229</v>
      </c>
      <c r="C236" s="271">
        <v>20</v>
      </c>
      <c r="D236" s="263"/>
    </row>
    <row r="237" s="260" customFormat="1" ht="17.25" customHeight="1" spans="1:4">
      <c r="A237" s="255">
        <v>20140</v>
      </c>
      <c r="B237" s="272" t="s">
        <v>230</v>
      </c>
      <c r="C237" s="254">
        <f>SUM(C238:C242)</f>
        <v>240</v>
      </c>
      <c r="D237" s="263"/>
    </row>
    <row r="238" s="260" customFormat="1" ht="17.25" customHeight="1" spans="1:4">
      <c r="A238" s="255">
        <v>2014001</v>
      </c>
      <c r="B238" s="270" t="s">
        <v>105</v>
      </c>
      <c r="C238" s="273"/>
      <c r="D238" s="263"/>
    </row>
    <row r="239" s="260" customFormat="1" ht="17.25" customHeight="1" spans="1:4">
      <c r="A239" s="255">
        <v>2014002</v>
      </c>
      <c r="B239" s="270" t="s">
        <v>106</v>
      </c>
      <c r="C239" s="257"/>
      <c r="D239" s="263"/>
    </row>
    <row r="240" s="260" customFormat="1" ht="17.25" customHeight="1" spans="1:4">
      <c r="A240" s="255">
        <v>2014003</v>
      </c>
      <c r="B240" s="270" t="s">
        <v>107</v>
      </c>
      <c r="C240" s="257"/>
      <c r="D240" s="263"/>
    </row>
    <row r="241" s="260" customFormat="1" ht="17.25" customHeight="1" spans="1:4">
      <c r="A241" s="255">
        <v>2014004</v>
      </c>
      <c r="B241" s="270" t="s">
        <v>231</v>
      </c>
      <c r="C241" s="257">
        <v>155</v>
      </c>
      <c r="D241" s="263"/>
    </row>
    <row r="242" s="260" customFormat="1" ht="17.25" customHeight="1" spans="1:4">
      <c r="A242" s="255">
        <v>2014099</v>
      </c>
      <c r="B242" s="270" t="s">
        <v>232</v>
      </c>
      <c r="C242" s="257">
        <v>85</v>
      </c>
      <c r="D242" s="263"/>
    </row>
    <row r="243" s="260" customFormat="1" ht="17.25" customHeight="1" spans="1:4">
      <c r="A243" s="255">
        <v>20199</v>
      </c>
      <c r="B243" s="269" t="s">
        <v>233</v>
      </c>
      <c r="C243" s="254">
        <f>SUM(C244:C245)</f>
        <v>2163</v>
      </c>
      <c r="D243" s="263"/>
    </row>
    <row r="244" s="260" customFormat="1" ht="17.25" customHeight="1" spans="1:4">
      <c r="A244" s="255">
        <v>2019901</v>
      </c>
      <c r="B244" s="270" t="s">
        <v>234</v>
      </c>
      <c r="C244" s="257"/>
      <c r="D244" s="263"/>
    </row>
    <row r="245" s="260" customFormat="1" ht="17.25" customHeight="1" spans="1:4">
      <c r="A245" s="255">
        <v>2019999</v>
      </c>
      <c r="B245" s="270" t="s">
        <v>235</v>
      </c>
      <c r="C245" s="257">
        <v>2163</v>
      </c>
      <c r="D245" s="263"/>
    </row>
    <row r="246" s="260" customFormat="1" ht="17.25" customHeight="1" spans="1:4">
      <c r="A246" s="255">
        <v>202</v>
      </c>
      <c r="B246" s="269" t="s">
        <v>236</v>
      </c>
      <c r="C246" s="254">
        <f>SUM(C247,C254,C257,C260,C266,C271,C273,C278,C284)</f>
        <v>0</v>
      </c>
      <c r="D246" s="263"/>
    </row>
    <row r="247" s="260" customFormat="1" ht="17.25" customHeight="1" spans="1:4">
      <c r="A247" s="255">
        <v>20201</v>
      </c>
      <c r="B247" s="269" t="s">
        <v>237</v>
      </c>
      <c r="C247" s="258">
        <f>SUM(C248:C253)</f>
        <v>0</v>
      </c>
      <c r="D247" s="263"/>
    </row>
    <row r="248" s="260" customFormat="1" ht="17.25" customHeight="1" spans="1:4">
      <c r="A248" s="255">
        <v>2020101</v>
      </c>
      <c r="B248" s="270" t="s">
        <v>105</v>
      </c>
      <c r="C248" s="257"/>
      <c r="D248" s="263"/>
    </row>
    <row r="249" s="260" customFormat="1" ht="17.25" customHeight="1" spans="1:4">
      <c r="A249" s="255">
        <v>2020102</v>
      </c>
      <c r="B249" s="270" t="s">
        <v>106</v>
      </c>
      <c r="C249" s="257"/>
      <c r="D249" s="263"/>
    </row>
    <row r="250" s="260" customFormat="1" ht="17.25" customHeight="1" spans="1:4">
      <c r="A250" s="255">
        <v>2020103</v>
      </c>
      <c r="B250" s="270" t="s">
        <v>107</v>
      </c>
      <c r="C250" s="257"/>
      <c r="D250" s="263"/>
    </row>
    <row r="251" s="260" customFormat="1" ht="17.25" customHeight="1" spans="1:4">
      <c r="A251" s="255">
        <v>2020104</v>
      </c>
      <c r="B251" s="270" t="s">
        <v>199</v>
      </c>
      <c r="C251" s="257"/>
      <c r="D251" s="263"/>
    </row>
    <row r="252" s="260" customFormat="1" ht="17.25" customHeight="1" spans="1:4">
      <c r="A252" s="255">
        <v>2020150</v>
      </c>
      <c r="B252" s="270" t="s">
        <v>114</v>
      </c>
      <c r="C252" s="257"/>
      <c r="D252" s="263"/>
    </row>
    <row r="253" s="260" customFormat="1" ht="17.25" customHeight="1" spans="1:4">
      <c r="A253" s="255">
        <v>2020199</v>
      </c>
      <c r="B253" s="270" t="s">
        <v>238</v>
      </c>
      <c r="C253" s="257"/>
      <c r="D253" s="263"/>
    </row>
    <row r="254" s="260" customFormat="1" ht="17.25" customHeight="1" spans="1:4">
      <c r="A254" s="255">
        <v>20202</v>
      </c>
      <c r="B254" s="269" t="s">
        <v>239</v>
      </c>
      <c r="C254" s="254">
        <f>SUM(C255:C256)</f>
        <v>0</v>
      </c>
      <c r="D254" s="263"/>
    </row>
    <row r="255" s="260" customFormat="1" ht="17.25" customHeight="1" spans="1:4">
      <c r="A255" s="255">
        <v>2020201</v>
      </c>
      <c r="B255" s="270" t="s">
        <v>240</v>
      </c>
      <c r="C255" s="257"/>
      <c r="D255" s="263"/>
    </row>
    <row r="256" s="260" customFormat="1" ht="17.25" customHeight="1" spans="1:4">
      <c r="A256" s="255">
        <v>2020202</v>
      </c>
      <c r="B256" s="270" t="s">
        <v>241</v>
      </c>
      <c r="C256" s="257"/>
      <c r="D256" s="263"/>
    </row>
    <row r="257" s="260" customFormat="1" ht="17.25" customHeight="1" spans="1:4">
      <c r="A257" s="255">
        <v>20203</v>
      </c>
      <c r="B257" s="269" t="s">
        <v>242</v>
      </c>
      <c r="C257" s="254">
        <f>SUM(C258:C259)</f>
        <v>0</v>
      </c>
      <c r="D257" s="263"/>
    </row>
    <row r="258" s="260" customFormat="1" ht="17.25" customHeight="1" spans="1:4">
      <c r="A258" s="255">
        <v>2020304</v>
      </c>
      <c r="B258" s="270" t="s">
        <v>243</v>
      </c>
      <c r="C258" s="257"/>
      <c r="D258" s="263"/>
    </row>
    <row r="259" s="260" customFormat="1" ht="17.25" customHeight="1" spans="1:4">
      <c r="A259" s="255">
        <v>2020306</v>
      </c>
      <c r="B259" s="270" t="s">
        <v>244</v>
      </c>
      <c r="C259" s="257"/>
      <c r="D259" s="263"/>
    </row>
    <row r="260" s="260" customFormat="1" ht="17.25" customHeight="1" spans="1:4">
      <c r="A260" s="255">
        <v>20204</v>
      </c>
      <c r="B260" s="269" t="s">
        <v>245</v>
      </c>
      <c r="C260" s="254">
        <f>SUM(C261:C265)</f>
        <v>0</v>
      </c>
      <c r="D260" s="263"/>
    </row>
    <row r="261" s="260" customFormat="1" ht="17.25" customHeight="1" spans="1:4">
      <c r="A261" s="255">
        <v>2020401</v>
      </c>
      <c r="B261" s="270" t="s">
        <v>246</v>
      </c>
      <c r="C261" s="257"/>
      <c r="D261" s="263"/>
    </row>
    <row r="262" s="260" customFormat="1" ht="17.25" customHeight="1" spans="1:4">
      <c r="A262" s="255">
        <v>2020402</v>
      </c>
      <c r="B262" s="270" t="s">
        <v>247</v>
      </c>
      <c r="C262" s="257"/>
      <c r="D262" s="263"/>
    </row>
    <row r="263" s="260" customFormat="1" ht="17.25" customHeight="1" spans="1:4">
      <c r="A263" s="255">
        <v>2020403</v>
      </c>
      <c r="B263" s="270" t="s">
        <v>248</v>
      </c>
      <c r="C263" s="257"/>
      <c r="D263" s="263"/>
    </row>
    <row r="264" s="260" customFormat="1" ht="17.25" customHeight="1" spans="1:4">
      <c r="A264" s="255">
        <v>2020404</v>
      </c>
      <c r="B264" s="270" t="s">
        <v>249</v>
      </c>
      <c r="C264" s="257"/>
      <c r="D264" s="263"/>
    </row>
    <row r="265" s="260" customFormat="1" ht="17.25" customHeight="1" spans="1:4">
      <c r="A265" s="255">
        <v>2020499</v>
      </c>
      <c r="B265" s="270" t="s">
        <v>250</v>
      </c>
      <c r="C265" s="257"/>
      <c r="D265" s="263"/>
    </row>
    <row r="266" s="260" customFormat="1" ht="17.25" customHeight="1" spans="1:4">
      <c r="A266" s="255">
        <v>20205</v>
      </c>
      <c r="B266" s="269" t="s">
        <v>251</v>
      </c>
      <c r="C266" s="254">
        <f>SUM(C267:C270)</f>
        <v>0</v>
      </c>
      <c r="D266" s="263"/>
    </row>
    <row r="267" s="260" customFormat="1" ht="17.25" customHeight="1" spans="1:4">
      <c r="A267" s="255">
        <v>2020503</v>
      </c>
      <c r="B267" s="270" t="s">
        <v>252</v>
      </c>
      <c r="C267" s="257"/>
      <c r="D267" s="263"/>
    </row>
    <row r="268" s="260" customFormat="1" ht="17.25" customHeight="1" spans="1:4">
      <c r="A268" s="255">
        <v>2020504</v>
      </c>
      <c r="B268" s="270" t="s">
        <v>253</v>
      </c>
      <c r="C268" s="257"/>
      <c r="D268" s="263"/>
    </row>
    <row r="269" s="260" customFormat="1" ht="17.25" customHeight="1" spans="1:4">
      <c r="A269" s="255">
        <v>2020505</v>
      </c>
      <c r="B269" s="270" t="s">
        <v>254</v>
      </c>
      <c r="C269" s="257"/>
      <c r="D269" s="263"/>
    </row>
    <row r="270" s="260" customFormat="1" ht="17.25" customHeight="1" spans="1:4">
      <c r="A270" s="255">
        <v>2020599</v>
      </c>
      <c r="B270" s="270" t="s">
        <v>255</v>
      </c>
      <c r="C270" s="257"/>
      <c r="D270" s="263"/>
    </row>
    <row r="271" s="260" customFormat="1" ht="17.25" customHeight="1" spans="1:4">
      <c r="A271" s="255">
        <v>20206</v>
      </c>
      <c r="B271" s="269" t="s">
        <v>256</v>
      </c>
      <c r="C271" s="254">
        <f>C272</f>
        <v>0</v>
      </c>
      <c r="D271" s="263"/>
    </row>
    <row r="272" s="260" customFormat="1" ht="17.25" customHeight="1" spans="1:4">
      <c r="A272" s="255">
        <v>2020601</v>
      </c>
      <c r="B272" s="270" t="s">
        <v>257</v>
      </c>
      <c r="C272" s="257"/>
      <c r="D272" s="263"/>
    </row>
    <row r="273" s="260" customFormat="1" ht="17.25" customHeight="1" spans="1:4">
      <c r="A273" s="255">
        <v>20207</v>
      </c>
      <c r="B273" s="269" t="s">
        <v>258</v>
      </c>
      <c r="C273" s="254">
        <f>SUM(C274:C277)</f>
        <v>0</v>
      </c>
      <c r="D273" s="263"/>
    </row>
    <row r="274" s="260" customFormat="1" ht="17.25" customHeight="1" spans="1:4">
      <c r="A274" s="255">
        <v>2020701</v>
      </c>
      <c r="B274" s="270" t="s">
        <v>259</v>
      </c>
      <c r="C274" s="257"/>
      <c r="D274" s="263"/>
    </row>
    <row r="275" s="260" customFormat="1" ht="17.25" customHeight="1" spans="1:4">
      <c r="A275" s="255">
        <v>2020702</v>
      </c>
      <c r="B275" s="270" t="s">
        <v>260</v>
      </c>
      <c r="C275" s="257"/>
      <c r="D275" s="263"/>
    </row>
    <row r="276" s="260" customFormat="1" ht="17.25" customHeight="1" spans="1:4">
      <c r="A276" s="255">
        <v>2020703</v>
      </c>
      <c r="B276" s="270" t="s">
        <v>261</v>
      </c>
      <c r="C276" s="257"/>
      <c r="D276" s="263"/>
    </row>
    <row r="277" s="260" customFormat="1" ht="17.25" customHeight="1" spans="1:4">
      <c r="A277" s="255">
        <v>2020799</v>
      </c>
      <c r="B277" s="270" t="s">
        <v>262</v>
      </c>
      <c r="C277" s="257"/>
      <c r="D277" s="263"/>
    </row>
    <row r="278" s="260" customFormat="1" ht="17.25" customHeight="1" spans="1:4">
      <c r="A278" s="255">
        <v>20208</v>
      </c>
      <c r="B278" s="269" t="s">
        <v>263</v>
      </c>
      <c r="C278" s="254">
        <f>SUM(C279:C283)</f>
        <v>0</v>
      </c>
      <c r="D278" s="263"/>
    </row>
    <row r="279" s="260" customFormat="1" ht="17.25" customHeight="1" spans="1:4">
      <c r="A279" s="255">
        <v>2020801</v>
      </c>
      <c r="B279" s="270" t="s">
        <v>105</v>
      </c>
      <c r="C279" s="257"/>
      <c r="D279" s="263"/>
    </row>
    <row r="280" s="260" customFormat="1" ht="17.25" customHeight="1" spans="1:4">
      <c r="A280" s="255">
        <v>2020802</v>
      </c>
      <c r="B280" s="270" t="s">
        <v>106</v>
      </c>
      <c r="C280" s="257"/>
      <c r="D280" s="263"/>
    </row>
    <row r="281" s="260" customFormat="1" ht="17.25" customHeight="1" spans="1:4">
      <c r="A281" s="255">
        <v>2020803</v>
      </c>
      <c r="B281" s="270" t="s">
        <v>107</v>
      </c>
      <c r="C281" s="257"/>
      <c r="D281" s="263"/>
    </row>
    <row r="282" s="260" customFormat="1" ht="17.25" customHeight="1" spans="1:4">
      <c r="A282" s="255">
        <v>2020850</v>
      </c>
      <c r="B282" s="270" t="s">
        <v>114</v>
      </c>
      <c r="C282" s="257"/>
      <c r="D282" s="263"/>
    </row>
    <row r="283" s="260" customFormat="1" ht="17.25" customHeight="1" spans="1:4">
      <c r="A283" s="255">
        <v>2020899</v>
      </c>
      <c r="B283" s="270" t="s">
        <v>264</v>
      </c>
      <c r="C283" s="257"/>
      <c r="D283" s="263"/>
    </row>
    <row r="284" s="260" customFormat="1" ht="17.25" customHeight="1" spans="1:4">
      <c r="A284" s="255">
        <v>20299</v>
      </c>
      <c r="B284" s="269" t="s">
        <v>265</v>
      </c>
      <c r="C284" s="258">
        <f>C285</f>
        <v>0</v>
      </c>
      <c r="D284" s="263"/>
    </row>
    <row r="285" s="260" customFormat="1" ht="17.25" customHeight="1" spans="1:4">
      <c r="A285" s="255">
        <v>2029999</v>
      </c>
      <c r="B285" s="270" t="s">
        <v>266</v>
      </c>
      <c r="C285" s="257"/>
      <c r="D285" s="263"/>
    </row>
    <row r="286" s="260" customFormat="1" ht="17.25" customHeight="1" spans="1:4">
      <c r="A286" s="255">
        <v>203</v>
      </c>
      <c r="B286" s="269" t="s">
        <v>267</v>
      </c>
      <c r="C286" s="254">
        <f>SUM(C287,C291,C293,C295,C303)</f>
        <v>681</v>
      </c>
      <c r="D286" s="263"/>
    </row>
    <row r="287" s="260" customFormat="1" ht="17.25" customHeight="1" spans="1:4">
      <c r="A287" s="255">
        <v>20301</v>
      </c>
      <c r="B287" s="269" t="s">
        <v>268</v>
      </c>
      <c r="C287" s="258">
        <f>SUM(C288:C290)</f>
        <v>0</v>
      </c>
      <c r="D287" s="263"/>
    </row>
    <row r="288" s="260" customFormat="1" ht="17.25" customHeight="1" spans="1:4">
      <c r="A288" s="255">
        <v>2030101</v>
      </c>
      <c r="B288" s="270" t="s">
        <v>269</v>
      </c>
      <c r="C288" s="257"/>
      <c r="D288" s="263"/>
    </row>
    <row r="289" s="260" customFormat="1" ht="17.25" customHeight="1" spans="1:4">
      <c r="A289" s="255">
        <v>2030102</v>
      </c>
      <c r="B289" s="270" t="s">
        <v>270</v>
      </c>
      <c r="C289" s="257"/>
      <c r="D289" s="263"/>
    </row>
    <row r="290" s="260" customFormat="1" ht="17.25" customHeight="1" spans="1:4">
      <c r="A290" s="255">
        <v>2030199</v>
      </c>
      <c r="B290" s="270" t="s">
        <v>271</v>
      </c>
      <c r="C290" s="257"/>
      <c r="D290" s="263"/>
    </row>
    <row r="291" s="260" customFormat="1" ht="17.25" customHeight="1" spans="1:4">
      <c r="A291" s="255">
        <v>20304</v>
      </c>
      <c r="B291" s="269" t="s">
        <v>272</v>
      </c>
      <c r="C291" s="258">
        <f>C292</f>
        <v>0</v>
      </c>
      <c r="D291" s="263"/>
    </row>
    <row r="292" s="260" customFormat="1" ht="17.25" customHeight="1" spans="1:4">
      <c r="A292" s="255">
        <v>2030401</v>
      </c>
      <c r="B292" s="270" t="s">
        <v>273</v>
      </c>
      <c r="C292" s="257"/>
      <c r="D292" s="263"/>
    </row>
    <row r="293" s="260" customFormat="1" ht="17.25" customHeight="1" spans="1:4">
      <c r="A293" s="255">
        <v>20305</v>
      </c>
      <c r="B293" s="269" t="s">
        <v>274</v>
      </c>
      <c r="C293" s="258">
        <f>C294</f>
        <v>0</v>
      </c>
      <c r="D293" s="263"/>
    </row>
    <row r="294" s="260" customFormat="1" ht="17.25" customHeight="1" spans="1:4">
      <c r="A294" s="255">
        <v>2030501</v>
      </c>
      <c r="B294" s="270" t="s">
        <v>275</v>
      </c>
      <c r="C294" s="257"/>
      <c r="D294" s="263"/>
    </row>
    <row r="295" s="260" customFormat="1" ht="17.25" customHeight="1" spans="1:4">
      <c r="A295" s="255">
        <v>20306</v>
      </c>
      <c r="B295" s="269" t="s">
        <v>276</v>
      </c>
      <c r="C295" s="254">
        <f>SUM(C296:C302)</f>
        <v>681</v>
      </c>
      <c r="D295" s="263"/>
    </row>
    <row r="296" s="260" customFormat="1" ht="17.25" customHeight="1" spans="1:4">
      <c r="A296" s="255">
        <v>2030601</v>
      </c>
      <c r="B296" s="270" t="s">
        <v>277</v>
      </c>
      <c r="C296" s="257">
        <v>35</v>
      </c>
      <c r="D296" s="263"/>
    </row>
    <row r="297" s="260" customFormat="1" ht="17.25" customHeight="1" spans="1:4">
      <c r="A297" s="255">
        <v>2030602</v>
      </c>
      <c r="B297" s="270" t="s">
        <v>278</v>
      </c>
      <c r="C297" s="257"/>
      <c r="D297" s="263"/>
    </row>
    <row r="298" s="260" customFormat="1" ht="17.25" customHeight="1" spans="1:4">
      <c r="A298" s="255">
        <v>2030603</v>
      </c>
      <c r="B298" s="270" t="s">
        <v>279</v>
      </c>
      <c r="C298" s="257">
        <v>44</v>
      </c>
      <c r="D298" s="263"/>
    </row>
    <row r="299" s="260" customFormat="1" ht="17.25" customHeight="1" spans="1:4">
      <c r="A299" s="255">
        <v>2030604</v>
      </c>
      <c r="B299" s="270" t="s">
        <v>280</v>
      </c>
      <c r="C299" s="257"/>
      <c r="D299" s="263"/>
    </row>
    <row r="300" s="260" customFormat="1" ht="17.25" customHeight="1" spans="1:4">
      <c r="A300" s="255">
        <v>2030607</v>
      </c>
      <c r="B300" s="270" t="s">
        <v>281</v>
      </c>
      <c r="C300" s="257">
        <v>110</v>
      </c>
      <c r="D300" s="263"/>
    </row>
    <row r="301" s="260" customFormat="1" ht="17.25" customHeight="1" spans="1:4">
      <c r="A301" s="255">
        <v>2030608</v>
      </c>
      <c r="B301" s="270" t="s">
        <v>282</v>
      </c>
      <c r="C301" s="257"/>
      <c r="D301" s="263"/>
    </row>
    <row r="302" s="260" customFormat="1" ht="17.25" customHeight="1" spans="1:4">
      <c r="A302" s="255">
        <v>2030699</v>
      </c>
      <c r="B302" s="270" t="s">
        <v>283</v>
      </c>
      <c r="C302" s="257">
        <v>492</v>
      </c>
      <c r="D302" s="263"/>
    </row>
    <row r="303" s="260" customFormat="1" ht="17.25" customHeight="1" spans="1:4">
      <c r="A303" s="255">
        <v>20399</v>
      </c>
      <c r="B303" s="269" t="s">
        <v>284</v>
      </c>
      <c r="C303" s="254">
        <f>C304</f>
        <v>0</v>
      </c>
      <c r="D303" s="263"/>
    </row>
    <row r="304" s="260" customFormat="1" ht="17.25" customHeight="1" spans="1:4">
      <c r="A304" s="255">
        <v>2039999</v>
      </c>
      <c r="B304" s="270" t="s">
        <v>285</v>
      </c>
      <c r="C304" s="257"/>
      <c r="D304" s="263"/>
    </row>
    <row r="305" s="260" customFormat="1" ht="17.25" customHeight="1" spans="1:4">
      <c r="A305" s="255">
        <v>204</v>
      </c>
      <c r="B305" s="269" t="s">
        <v>286</v>
      </c>
      <c r="C305" s="254">
        <f>SUM(C306,C309,C320,C327,C335,C344,C358,C368,C378,C386,C392)</f>
        <v>5767</v>
      </c>
      <c r="D305" s="263"/>
    </row>
    <row r="306" s="260" customFormat="1" ht="17.25" customHeight="1" spans="1:4">
      <c r="A306" s="255">
        <v>20401</v>
      </c>
      <c r="B306" s="269" t="s">
        <v>287</v>
      </c>
      <c r="C306" s="254">
        <f>SUM(C307:C308)</f>
        <v>73</v>
      </c>
      <c r="D306" s="263"/>
    </row>
    <row r="307" s="260" customFormat="1" ht="17.25" customHeight="1" spans="1:4">
      <c r="A307" s="255">
        <v>2040101</v>
      </c>
      <c r="B307" s="270" t="s">
        <v>288</v>
      </c>
      <c r="C307" s="257">
        <v>73</v>
      </c>
      <c r="D307" s="263"/>
    </row>
    <row r="308" s="260" customFormat="1" ht="17.25" customHeight="1" spans="1:4">
      <c r="A308" s="255">
        <v>2040199</v>
      </c>
      <c r="B308" s="270" t="s">
        <v>289</v>
      </c>
      <c r="C308" s="257"/>
      <c r="D308" s="263"/>
    </row>
    <row r="309" s="260" customFormat="1" ht="17.25" customHeight="1" spans="1:4">
      <c r="A309" s="255">
        <v>20402</v>
      </c>
      <c r="B309" s="269" t="s">
        <v>290</v>
      </c>
      <c r="C309" s="254">
        <f>SUM(C310:C319)</f>
        <v>5039</v>
      </c>
      <c r="D309" s="263"/>
    </row>
    <row r="310" s="260" customFormat="1" ht="17.25" customHeight="1" spans="1:4">
      <c r="A310" s="255">
        <v>2040201</v>
      </c>
      <c r="B310" s="270" t="s">
        <v>105</v>
      </c>
      <c r="C310" s="257">
        <v>1648</v>
      </c>
      <c r="D310" s="263"/>
    </row>
    <row r="311" s="260" customFormat="1" ht="17.25" customHeight="1" spans="1:4">
      <c r="A311" s="255">
        <v>2040202</v>
      </c>
      <c r="B311" s="270" t="s">
        <v>106</v>
      </c>
      <c r="C311" s="257">
        <v>541</v>
      </c>
      <c r="D311" s="263"/>
    </row>
    <row r="312" s="260" customFormat="1" ht="17.25" customHeight="1" spans="1:4">
      <c r="A312" s="255">
        <v>2040203</v>
      </c>
      <c r="B312" s="270" t="s">
        <v>107</v>
      </c>
      <c r="C312" s="257"/>
      <c r="D312" s="263"/>
    </row>
    <row r="313" s="260" customFormat="1" ht="17.25" customHeight="1" spans="1:4">
      <c r="A313" s="255">
        <v>2040219</v>
      </c>
      <c r="B313" s="270" t="s">
        <v>145</v>
      </c>
      <c r="C313" s="257"/>
      <c r="D313" s="263"/>
    </row>
    <row r="314" s="260" customFormat="1" ht="17.25" customHeight="1" spans="1:4">
      <c r="A314" s="255">
        <v>2040220</v>
      </c>
      <c r="B314" s="270" t="s">
        <v>291</v>
      </c>
      <c r="C314" s="257">
        <v>161</v>
      </c>
      <c r="D314" s="263"/>
    </row>
    <row r="315" s="260" customFormat="1" ht="17.25" customHeight="1" spans="1:4">
      <c r="A315" s="255">
        <v>2040221</v>
      </c>
      <c r="B315" s="270" t="s">
        <v>292</v>
      </c>
      <c r="C315" s="257"/>
      <c r="D315" s="263"/>
    </row>
    <row r="316" s="260" customFormat="1" ht="17.25" customHeight="1" spans="1:4">
      <c r="A316" s="255">
        <v>2040222</v>
      </c>
      <c r="B316" s="270" t="s">
        <v>293</v>
      </c>
      <c r="C316" s="257"/>
      <c r="D316" s="263"/>
    </row>
    <row r="317" s="260" customFormat="1" ht="17.25" customHeight="1" spans="1:4">
      <c r="A317" s="255">
        <v>2040223</v>
      </c>
      <c r="B317" s="270" t="s">
        <v>294</v>
      </c>
      <c r="C317" s="257"/>
      <c r="D317" s="263"/>
    </row>
    <row r="318" s="260" customFormat="1" ht="17.25" customHeight="1" spans="1:4">
      <c r="A318" s="255">
        <v>2040250</v>
      </c>
      <c r="B318" s="270" t="s">
        <v>114</v>
      </c>
      <c r="C318" s="257"/>
      <c r="D318" s="263"/>
    </row>
    <row r="319" s="260" customFormat="1" ht="17.25" customHeight="1" spans="1:4">
      <c r="A319" s="255">
        <v>2040299</v>
      </c>
      <c r="B319" s="270" t="s">
        <v>295</v>
      </c>
      <c r="C319" s="257">
        <v>2689</v>
      </c>
      <c r="D319" s="263"/>
    </row>
    <row r="320" s="260" customFormat="1" ht="17.25" customHeight="1" spans="1:4">
      <c r="A320" s="255">
        <v>20403</v>
      </c>
      <c r="B320" s="269" t="s">
        <v>296</v>
      </c>
      <c r="C320" s="254">
        <f>SUM(C321:C326)</f>
        <v>3</v>
      </c>
      <c r="D320" s="263"/>
    </row>
    <row r="321" s="260" customFormat="1" ht="17.25" customHeight="1" spans="1:4">
      <c r="A321" s="255">
        <v>2040301</v>
      </c>
      <c r="B321" s="270" t="s">
        <v>105</v>
      </c>
      <c r="C321" s="257"/>
      <c r="D321" s="263"/>
    </row>
    <row r="322" s="260" customFormat="1" ht="17.25" customHeight="1" spans="1:4">
      <c r="A322" s="255">
        <v>2040302</v>
      </c>
      <c r="B322" s="270" t="s">
        <v>106</v>
      </c>
      <c r="C322" s="257"/>
      <c r="D322" s="263"/>
    </row>
    <row r="323" s="260" customFormat="1" ht="17.25" customHeight="1" spans="1:4">
      <c r="A323" s="255">
        <v>2040303</v>
      </c>
      <c r="B323" s="270" t="s">
        <v>107</v>
      </c>
      <c r="C323" s="257"/>
      <c r="D323" s="263"/>
    </row>
    <row r="324" s="260" customFormat="1" ht="17.25" customHeight="1" spans="1:4">
      <c r="A324" s="255">
        <v>2040304</v>
      </c>
      <c r="B324" s="270" t="s">
        <v>297</v>
      </c>
      <c r="C324" s="257"/>
      <c r="D324" s="263"/>
    </row>
    <row r="325" s="260" customFormat="1" ht="17.25" customHeight="1" spans="1:4">
      <c r="A325" s="255">
        <v>2040350</v>
      </c>
      <c r="B325" s="270" t="s">
        <v>114</v>
      </c>
      <c r="C325" s="257"/>
      <c r="D325" s="263"/>
    </row>
    <row r="326" s="260" customFormat="1" ht="17.25" customHeight="1" spans="1:4">
      <c r="A326" s="255">
        <v>2040399</v>
      </c>
      <c r="B326" s="270" t="s">
        <v>298</v>
      </c>
      <c r="C326" s="257">
        <v>3</v>
      </c>
      <c r="D326" s="263"/>
    </row>
    <row r="327" s="260" customFormat="1" ht="17.25" customHeight="1" spans="1:4">
      <c r="A327" s="255">
        <v>20404</v>
      </c>
      <c r="B327" s="269" t="s">
        <v>299</v>
      </c>
      <c r="C327" s="254">
        <f>SUM(C328:C334)</f>
        <v>7</v>
      </c>
      <c r="D327" s="263"/>
    </row>
    <row r="328" s="260" customFormat="1" ht="17.25" customHeight="1" spans="1:4">
      <c r="A328" s="255">
        <v>2040401</v>
      </c>
      <c r="B328" s="270" t="s">
        <v>105</v>
      </c>
      <c r="C328" s="257">
        <v>7</v>
      </c>
      <c r="D328" s="263"/>
    </row>
    <row r="329" s="260" customFormat="1" ht="17.25" customHeight="1" spans="1:4">
      <c r="A329" s="255">
        <v>2040402</v>
      </c>
      <c r="B329" s="270" t="s">
        <v>106</v>
      </c>
      <c r="C329" s="257"/>
      <c r="D329" s="263"/>
    </row>
    <row r="330" s="260" customFormat="1" ht="17.25" customHeight="1" spans="1:4">
      <c r="A330" s="255">
        <v>2040403</v>
      </c>
      <c r="B330" s="270" t="s">
        <v>107</v>
      </c>
      <c r="C330" s="257"/>
      <c r="D330" s="263"/>
    </row>
    <row r="331" s="260" customFormat="1" ht="17.25" customHeight="1" spans="1:4">
      <c r="A331" s="255">
        <v>2040409</v>
      </c>
      <c r="B331" s="270" t="s">
        <v>300</v>
      </c>
      <c r="C331" s="257"/>
      <c r="D331" s="263"/>
    </row>
    <row r="332" s="260" customFormat="1" ht="17.25" customHeight="1" spans="1:4">
      <c r="A332" s="255">
        <v>2040410</v>
      </c>
      <c r="B332" s="270" t="s">
        <v>301</v>
      </c>
      <c r="C332" s="257"/>
      <c r="D332" s="263"/>
    </row>
    <row r="333" s="260" customFormat="1" ht="17.25" customHeight="1" spans="1:4">
      <c r="A333" s="255">
        <v>2040450</v>
      </c>
      <c r="B333" s="270" t="s">
        <v>114</v>
      </c>
      <c r="C333" s="257"/>
      <c r="D333" s="263"/>
    </row>
    <row r="334" s="260" customFormat="1" ht="17.25" customHeight="1" spans="1:4">
      <c r="A334" s="255">
        <v>2040499</v>
      </c>
      <c r="B334" s="270" t="s">
        <v>302</v>
      </c>
      <c r="C334" s="257"/>
      <c r="D334" s="263"/>
    </row>
    <row r="335" s="260" customFormat="1" ht="17.25" customHeight="1" spans="1:4">
      <c r="A335" s="255">
        <v>20405</v>
      </c>
      <c r="B335" s="269" t="s">
        <v>303</v>
      </c>
      <c r="C335" s="258">
        <f>SUM(C336:C343)</f>
        <v>209</v>
      </c>
      <c r="D335" s="263"/>
    </row>
    <row r="336" s="260" customFormat="1" ht="17.25" customHeight="1" spans="1:4">
      <c r="A336" s="255">
        <v>2040501</v>
      </c>
      <c r="B336" s="270" t="s">
        <v>105</v>
      </c>
      <c r="C336" s="257">
        <v>1</v>
      </c>
      <c r="D336" s="263"/>
    </row>
    <row r="337" s="260" customFormat="1" ht="17.25" customHeight="1" spans="1:4">
      <c r="A337" s="255">
        <v>2040502</v>
      </c>
      <c r="B337" s="270" t="s">
        <v>106</v>
      </c>
      <c r="C337" s="257"/>
      <c r="D337" s="263"/>
    </row>
    <row r="338" s="260" customFormat="1" ht="17.25" customHeight="1" spans="1:4">
      <c r="A338" s="255">
        <v>2040503</v>
      </c>
      <c r="B338" s="270" t="s">
        <v>107</v>
      </c>
      <c r="C338" s="257"/>
      <c r="D338" s="263"/>
    </row>
    <row r="339" s="260" customFormat="1" ht="17.25" customHeight="1" spans="1:4">
      <c r="A339" s="255">
        <v>2040504</v>
      </c>
      <c r="B339" s="270" t="s">
        <v>304</v>
      </c>
      <c r="C339" s="257"/>
      <c r="D339" s="263"/>
    </row>
    <row r="340" s="260" customFormat="1" ht="17.25" customHeight="1" spans="1:4">
      <c r="A340" s="255">
        <v>2040505</v>
      </c>
      <c r="B340" s="270" t="s">
        <v>305</v>
      </c>
      <c r="C340" s="257"/>
      <c r="D340" s="263"/>
    </row>
    <row r="341" s="260" customFormat="1" ht="17.25" customHeight="1" spans="1:4">
      <c r="A341" s="255">
        <v>2040506</v>
      </c>
      <c r="B341" s="270" t="s">
        <v>306</v>
      </c>
      <c r="C341" s="257"/>
      <c r="D341" s="263"/>
    </row>
    <row r="342" s="260" customFormat="1" ht="17.25" customHeight="1" spans="1:4">
      <c r="A342" s="255">
        <v>2040550</v>
      </c>
      <c r="B342" s="270" t="s">
        <v>114</v>
      </c>
      <c r="C342" s="257"/>
      <c r="D342" s="263"/>
    </row>
    <row r="343" s="260" customFormat="1" ht="17.25" customHeight="1" spans="1:4">
      <c r="A343" s="255">
        <v>2040599</v>
      </c>
      <c r="B343" s="270" t="s">
        <v>307</v>
      </c>
      <c r="C343" s="257">
        <v>208</v>
      </c>
      <c r="D343" s="263"/>
    </row>
    <row r="344" s="260" customFormat="1" ht="17.25" customHeight="1" spans="1:4">
      <c r="A344" s="255">
        <v>20406</v>
      </c>
      <c r="B344" s="269" t="s">
        <v>308</v>
      </c>
      <c r="C344" s="254">
        <f>SUM(C345:C357)</f>
        <v>282</v>
      </c>
      <c r="D344" s="263"/>
    </row>
    <row r="345" s="260" customFormat="1" ht="17.25" customHeight="1" spans="1:4">
      <c r="A345" s="255">
        <v>2040601</v>
      </c>
      <c r="B345" s="270" t="s">
        <v>105</v>
      </c>
      <c r="C345" s="257">
        <v>164</v>
      </c>
      <c r="D345" s="263"/>
    </row>
    <row r="346" s="260" customFormat="1" ht="17.25" customHeight="1" spans="1:4">
      <c r="A346" s="255">
        <v>2040602</v>
      </c>
      <c r="B346" s="270" t="s">
        <v>106</v>
      </c>
      <c r="C346" s="257"/>
      <c r="D346" s="263"/>
    </row>
    <row r="347" s="260" customFormat="1" ht="17.25" customHeight="1" spans="1:4">
      <c r="A347" s="255">
        <v>2040603</v>
      </c>
      <c r="B347" s="270" t="s">
        <v>107</v>
      </c>
      <c r="C347" s="257"/>
      <c r="D347" s="263"/>
    </row>
    <row r="348" s="260" customFormat="1" ht="17.25" customHeight="1" spans="1:4">
      <c r="A348" s="255">
        <v>2040604</v>
      </c>
      <c r="B348" s="270" t="s">
        <v>309</v>
      </c>
      <c r="C348" s="257">
        <v>21</v>
      </c>
      <c r="D348" s="263"/>
    </row>
    <row r="349" s="260" customFormat="1" ht="17.25" customHeight="1" spans="1:4">
      <c r="A349" s="255">
        <v>2040605</v>
      </c>
      <c r="B349" s="270" t="s">
        <v>310</v>
      </c>
      <c r="C349" s="257">
        <v>6</v>
      </c>
      <c r="D349" s="263"/>
    </row>
    <row r="350" s="260" customFormat="1" ht="17.25" customHeight="1" spans="1:4">
      <c r="A350" s="255">
        <v>2040606</v>
      </c>
      <c r="B350" s="270" t="s">
        <v>311</v>
      </c>
      <c r="C350" s="257">
        <v>5</v>
      </c>
      <c r="D350" s="263"/>
    </row>
    <row r="351" s="260" customFormat="1" ht="17.25" customHeight="1" spans="1:4">
      <c r="A351" s="255">
        <v>2040607</v>
      </c>
      <c r="B351" s="270" t="s">
        <v>312</v>
      </c>
      <c r="C351" s="257">
        <v>35</v>
      </c>
      <c r="D351" s="263"/>
    </row>
    <row r="352" s="260" customFormat="1" ht="17.25" customHeight="1" spans="1:4">
      <c r="A352" s="255">
        <v>2040608</v>
      </c>
      <c r="B352" s="270" t="s">
        <v>313</v>
      </c>
      <c r="C352" s="257"/>
      <c r="D352" s="263"/>
    </row>
    <row r="353" s="260" customFormat="1" ht="17.25" customHeight="1" spans="1:4">
      <c r="A353" s="255">
        <v>2040610</v>
      </c>
      <c r="B353" s="270" t="s">
        <v>314</v>
      </c>
      <c r="C353" s="257">
        <v>20</v>
      </c>
      <c r="D353" s="263"/>
    </row>
    <row r="354" s="260" customFormat="1" ht="17.25" customHeight="1" spans="1:4">
      <c r="A354" s="255">
        <v>2040612</v>
      </c>
      <c r="B354" s="270" t="s">
        <v>315</v>
      </c>
      <c r="C354" s="257">
        <v>11</v>
      </c>
      <c r="D354" s="263"/>
    </row>
    <row r="355" s="260" customFormat="1" ht="17.25" customHeight="1" spans="1:4">
      <c r="A355" s="255">
        <v>2040613</v>
      </c>
      <c r="B355" s="270" t="s">
        <v>145</v>
      </c>
      <c r="C355" s="257">
        <v>3</v>
      </c>
      <c r="D355" s="263"/>
    </row>
    <row r="356" s="260" customFormat="1" ht="17.25" customHeight="1" spans="1:4">
      <c r="A356" s="255">
        <v>2040650</v>
      </c>
      <c r="B356" s="270" t="s">
        <v>114</v>
      </c>
      <c r="C356" s="257"/>
      <c r="D356" s="263"/>
    </row>
    <row r="357" s="260" customFormat="1" ht="17.25" customHeight="1" spans="1:4">
      <c r="A357" s="255">
        <v>2040699</v>
      </c>
      <c r="B357" s="270" t="s">
        <v>316</v>
      </c>
      <c r="C357" s="257">
        <v>17</v>
      </c>
      <c r="D357" s="263"/>
    </row>
    <row r="358" s="260" customFormat="1" ht="17.25" customHeight="1" spans="1:4">
      <c r="A358" s="255">
        <v>20407</v>
      </c>
      <c r="B358" s="269" t="s">
        <v>317</v>
      </c>
      <c r="C358" s="254">
        <f>SUM(C359:C367)</f>
        <v>0</v>
      </c>
      <c r="D358" s="263"/>
    </row>
    <row r="359" s="260" customFormat="1" ht="17.25" customHeight="1" spans="1:4">
      <c r="A359" s="255">
        <v>2040701</v>
      </c>
      <c r="B359" s="270" t="s">
        <v>105</v>
      </c>
      <c r="C359" s="257"/>
      <c r="D359" s="263"/>
    </row>
    <row r="360" s="260" customFormat="1" ht="17.25" customHeight="1" spans="1:4">
      <c r="A360" s="255">
        <v>2040702</v>
      </c>
      <c r="B360" s="270" t="s">
        <v>106</v>
      </c>
      <c r="C360" s="257"/>
      <c r="D360" s="263"/>
    </row>
    <row r="361" s="260" customFormat="1" ht="17.25" customHeight="1" spans="1:4">
      <c r="A361" s="255">
        <v>2040703</v>
      </c>
      <c r="B361" s="270" t="s">
        <v>107</v>
      </c>
      <c r="C361" s="257"/>
      <c r="D361" s="263"/>
    </row>
    <row r="362" s="260" customFormat="1" ht="17.25" customHeight="1" spans="1:4">
      <c r="A362" s="255">
        <v>2040704</v>
      </c>
      <c r="B362" s="270" t="s">
        <v>318</v>
      </c>
      <c r="C362" s="257"/>
      <c r="D362" s="263"/>
    </row>
    <row r="363" s="260" customFormat="1" ht="17.25" customHeight="1" spans="1:4">
      <c r="A363" s="255">
        <v>2040705</v>
      </c>
      <c r="B363" s="270" t="s">
        <v>319</v>
      </c>
      <c r="C363" s="257"/>
      <c r="D363" s="263"/>
    </row>
    <row r="364" s="260" customFormat="1" ht="17.25" customHeight="1" spans="1:4">
      <c r="A364" s="255">
        <v>2040706</v>
      </c>
      <c r="B364" s="270" t="s">
        <v>320</v>
      </c>
      <c r="C364" s="257"/>
      <c r="D364" s="263"/>
    </row>
    <row r="365" s="260" customFormat="1" ht="17.25" customHeight="1" spans="1:4">
      <c r="A365" s="255">
        <v>2040707</v>
      </c>
      <c r="B365" s="270" t="s">
        <v>145</v>
      </c>
      <c r="C365" s="257"/>
      <c r="D365" s="263"/>
    </row>
    <row r="366" s="260" customFormat="1" ht="17.25" customHeight="1" spans="1:4">
      <c r="A366" s="255">
        <v>2040750</v>
      </c>
      <c r="B366" s="270" t="s">
        <v>114</v>
      </c>
      <c r="C366" s="257"/>
      <c r="D366" s="263"/>
    </row>
    <row r="367" s="260" customFormat="1" ht="17.25" customHeight="1" spans="1:4">
      <c r="A367" s="255">
        <v>2040799</v>
      </c>
      <c r="B367" s="270" t="s">
        <v>321</v>
      </c>
      <c r="C367" s="257"/>
      <c r="D367" s="263"/>
    </row>
    <row r="368" s="260" customFormat="1" ht="17.25" customHeight="1" spans="1:4">
      <c r="A368" s="255">
        <v>20408</v>
      </c>
      <c r="B368" s="269" t="s">
        <v>322</v>
      </c>
      <c r="C368" s="254">
        <f>SUM(C369:C377)</f>
        <v>49</v>
      </c>
      <c r="D368" s="263"/>
    </row>
    <row r="369" s="260" customFormat="1" ht="17.25" customHeight="1" spans="1:4">
      <c r="A369" s="255">
        <v>2040801</v>
      </c>
      <c r="B369" s="270" t="s">
        <v>105</v>
      </c>
      <c r="C369" s="257"/>
      <c r="D369" s="263"/>
    </row>
    <row r="370" s="260" customFormat="1" ht="17.25" customHeight="1" spans="1:4">
      <c r="A370" s="255">
        <v>2040802</v>
      </c>
      <c r="B370" s="270" t="s">
        <v>106</v>
      </c>
      <c r="C370" s="257"/>
      <c r="D370" s="263"/>
    </row>
    <row r="371" s="260" customFormat="1" ht="17.25" customHeight="1" spans="1:4">
      <c r="A371" s="255">
        <v>2040803</v>
      </c>
      <c r="B371" s="270" t="s">
        <v>107</v>
      </c>
      <c r="C371" s="257"/>
      <c r="D371" s="263"/>
    </row>
    <row r="372" s="260" customFormat="1" ht="17.25" customHeight="1" spans="1:4">
      <c r="A372" s="255">
        <v>2040804</v>
      </c>
      <c r="B372" s="270" t="s">
        <v>323</v>
      </c>
      <c r="C372" s="257"/>
      <c r="D372" s="263"/>
    </row>
    <row r="373" s="260" customFormat="1" ht="17.25" customHeight="1" spans="1:4">
      <c r="A373" s="255">
        <v>2040805</v>
      </c>
      <c r="B373" s="270" t="s">
        <v>324</v>
      </c>
      <c r="C373" s="257"/>
      <c r="D373" s="263"/>
    </row>
    <row r="374" s="260" customFormat="1" ht="17.25" customHeight="1" spans="1:4">
      <c r="A374" s="255">
        <v>2040806</v>
      </c>
      <c r="B374" s="270" t="s">
        <v>325</v>
      </c>
      <c r="C374" s="257"/>
      <c r="D374" s="263"/>
    </row>
    <row r="375" s="260" customFormat="1" ht="17.25" customHeight="1" spans="1:4">
      <c r="A375" s="255">
        <v>2040807</v>
      </c>
      <c r="B375" s="270" t="s">
        <v>145</v>
      </c>
      <c r="C375" s="257"/>
      <c r="D375" s="263"/>
    </row>
    <row r="376" s="260" customFormat="1" ht="17.25" customHeight="1" spans="1:4">
      <c r="A376" s="255">
        <v>2040850</v>
      </c>
      <c r="B376" s="270" t="s">
        <v>114</v>
      </c>
      <c r="C376" s="257"/>
      <c r="D376" s="263"/>
    </row>
    <row r="377" s="260" customFormat="1" ht="17.25" customHeight="1" spans="1:4">
      <c r="A377" s="255">
        <v>2040899</v>
      </c>
      <c r="B377" s="270" t="s">
        <v>326</v>
      </c>
      <c r="C377" s="257">
        <v>49</v>
      </c>
      <c r="D377" s="263"/>
    </row>
    <row r="378" s="260" customFormat="1" ht="17.25" customHeight="1" spans="1:4">
      <c r="A378" s="255">
        <v>20409</v>
      </c>
      <c r="B378" s="269" t="s">
        <v>327</v>
      </c>
      <c r="C378" s="254">
        <f>SUM(C379:C385)</f>
        <v>0</v>
      </c>
      <c r="D378" s="263"/>
    </row>
    <row r="379" s="260" customFormat="1" ht="17.25" customHeight="1" spans="1:4">
      <c r="A379" s="255">
        <v>2040901</v>
      </c>
      <c r="B379" s="270" t="s">
        <v>105</v>
      </c>
      <c r="C379" s="257"/>
      <c r="D379" s="263"/>
    </row>
    <row r="380" s="260" customFormat="1" ht="17.25" customHeight="1" spans="1:4">
      <c r="A380" s="255">
        <v>2040902</v>
      </c>
      <c r="B380" s="270" t="s">
        <v>106</v>
      </c>
      <c r="C380" s="257"/>
      <c r="D380" s="263"/>
    </row>
    <row r="381" s="260" customFormat="1" ht="17.25" customHeight="1" spans="1:4">
      <c r="A381" s="255">
        <v>2040903</v>
      </c>
      <c r="B381" s="270" t="s">
        <v>107</v>
      </c>
      <c r="C381" s="257"/>
      <c r="D381" s="263"/>
    </row>
    <row r="382" s="260" customFormat="1" ht="17.25" customHeight="1" spans="1:4">
      <c r="A382" s="255">
        <v>2040904</v>
      </c>
      <c r="B382" s="270" t="s">
        <v>328</v>
      </c>
      <c r="C382" s="257"/>
      <c r="D382" s="263"/>
    </row>
    <row r="383" s="260" customFormat="1" ht="17.25" customHeight="1" spans="1:4">
      <c r="A383" s="255">
        <v>2040905</v>
      </c>
      <c r="B383" s="270" t="s">
        <v>329</v>
      </c>
      <c r="C383" s="257"/>
      <c r="D383" s="263"/>
    </row>
    <row r="384" s="260" customFormat="1" ht="17.25" customHeight="1" spans="1:4">
      <c r="A384" s="255">
        <v>2040950</v>
      </c>
      <c r="B384" s="270" t="s">
        <v>114</v>
      </c>
      <c r="C384" s="257"/>
      <c r="D384" s="263"/>
    </row>
    <row r="385" s="260" customFormat="1" ht="17.25" customHeight="1" spans="1:4">
      <c r="A385" s="255">
        <v>2040999</v>
      </c>
      <c r="B385" s="270" t="s">
        <v>330</v>
      </c>
      <c r="C385" s="257"/>
      <c r="D385" s="263"/>
    </row>
    <row r="386" s="260" customFormat="1" ht="17.25" customHeight="1" spans="1:4">
      <c r="A386" s="255">
        <v>20410</v>
      </c>
      <c r="B386" s="269" t="s">
        <v>331</v>
      </c>
      <c r="C386" s="254">
        <f>SUM(C387:C391)</f>
        <v>0</v>
      </c>
      <c r="D386" s="263"/>
    </row>
    <row r="387" s="260" customFormat="1" ht="17.25" customHeight="1" spans="1:4">
      <c r="A387" s="255">
        <v>2041001</v>
      </c>
      <c r="B387" s="270" t="s">
        <v>105</v>
      </c>
      <c r="C387" s="257"/>
      <c r="D387" s="263"/>
    </row>
    <row r="388" s="260" customFormat="1" ht="17.25" customHeight="1" spans="1:4">
      <c r="A388" s="255">
        <v>2041002</v>
      </c>
      <c r="B388" s="270" t="s">
        <v>106</v>
      </c>
      <c r="C388" s="257"/>
      <c r="D388" s="263"/>
    </row>
    <row r="389" s="260" customFormat="1" ht="17.25" customHeight="1" spans="1:4">
      <c r="A389" s="255">
        <v>2041006</v>
      </c>
      <c r="B389" s="270" t="s">
        <v>145</v>
      </c>
      <c r="C389" s="257"/>
      <c r="D389" s="263"/>
    </row>
    <row r="390" s="260" customFormat="1" ht="17.25" customHeight="1" spans="1:4">
      <c r="A390" s="255">
        <v>2041007</v>
      </c>
      <c r="B390" s="270" t="s">
        <v>332</v>
      </c>
      <c r="C390" s="257"/>
      <c r="D390" s="263"/>
    </row>
    <row r="391" s="260" customFormat="1" ht="17.25" customHeight="1" spans="1:4">
      <c r="A391" s="255">
        <v>2041099</v>
      </c>
      <c r="B391" s="270" t="s">
        <v>333</v>
      </c>
      <c r="C391" s="257"/>
      <c r="D391" s="263"/>
    </row>
    <row r="392" s="260" customFormat="1" ht="17.25" customHeight="1" spans="1:4">
      <c r="A392" s="255">
        <v>20499</v>
      </c>
      <c r="B392" s="269" t="s">
        <v>334</v>
      </c>
      <c r="C392" s="254">
        <f>SUM(C393:C394)</f>
        <v>105</v>
      </c>
      <c r="D392" s="263"/>
    </row>
    <row r="393" s="260" customFormat="1" ht="17.25" customHeight="1" spans="1:4">
      <c r="A393" s="255">
        <v>2049902</v>
      </c>
      <c r="B393" s="270" t="s">
        <v>335</v>
      </c>
      <c r="C393" s="257">
        <v>16</v>
      </c>
      <c r="D393" s="263"/>
    </row>
    <row r="394" s="260" customFormat="1" ht="17.25" customHeight="1" spans="1:4">
      <c r="A394" s="255">
        <v>2049999</v>
      </c>
      <c r="B394" s="270" t="s">
        <v>336</v>
      </c>
      <c r="C394" s="257">
        <v>89</v>
      </c>
      <c r="D394" s="263"/>
    </row>
    <row r="395" s="260" customFormat="1" ht="17.25" customHeight="1" spans="1:4">
      <c r="A395" s="255">
        <v>205</v>
      </c>
      <c r="B395" s="269" t="s">
        <v>337</v>
      </c>
      <c r="C395" s="254">
        <f>SUM(C396,C401,C408,C414,C420,C424,C428,C432,C438,C445)</f>
        <v>68000</v>
      </c>
      <c r="D395" s="263"/>
    </row>
    <row r="396" s="260" customFormat="1" ht="17.25" customHeight="1" spans="1:4">
      <c r="A396" s="255">
        <v>20501</v>
      </c>
      <c r="B396" s="269" t="s">
        <v>338</v>
      </c>
      <c r="C396" s="254">
        <f>SUM(C397:C400)</f>
        <v>433</v>
      </c>
      <c r="D396" s="263"/>
    </row>
    <row r="397" s="260" customFormat="1" ht="17.25" customHeight="1" spans="1:4">
      <c r="A397" s="255">
        <v>2050101</v>
      </c>
      <c r="B397" s="270" t="s">
        <v>105</v>
      </c>
      <c r="C397" s="257">
        <v>125</v>
      </c>
      <c r="D397" s="263"/>
    </row>
    <row r="398" s="260" customFormat="1" ht="17.25" customHeight="1" spans="1:4">
      <c r="A398" s="255">
        <v>2050102</v>
      </c>
      <c r="B398" s="270" t="s">
        <v>106</v>
      </c>
      <c r="C398" s="257">
        <v>18</v>
      </c>
      <c r="D398" s="263"/>
    </row>
    <row r="399" s="260" customFormat="1" ht="17.25" customHeight="1" spans="1:4">
      <c r="A399" s="255">
        <v>2050103</v>
      </c>
      <c r="B399" s="270" t="s">
        <v>107</v>
      </c>
      <c r="C399" s="257"/>
      <c r="D399" s="263"/>
    </row>
    <row r="400" s="260" customFormat="1" ht="17.25" customHeight="1" spans="1:4">
      <c r="A400" s="255">
        <v>2050199</v>
      </c>
      <c r="B400" s="270" t="s">
        <v>339</v>
      </c>
      <c r="C400" s="257">
        <v>290</v>
      </c>
      <c r="D400" s="263"/>
    </row>
    <row r="401" s="260" customFormat="1" ht="17.25" customHeight="1" spans="1:4">
      <c r="A401" s="255">
        <v>20502</v>
      </c>
      <c r="B401" s="269" t="s">
        <v>340</v>
      </c>
      <c r="C401" s="254">
        <f>SUM(C402:C407)</f>
        <v>64394</v>
      </c>
      <c r="D401" s="263"/>
    </row>
    <row r="402" s="260" customFormat="1" ht="17.25" customHeight="1" spans="1:4">
      <c r="A402" s="255">
        <v>2050201</v>
      </c>
      <c r="B402" s="270" t="s">
        <v>341</v>
      </c>
      <c r="C402" s="257">
        <v>4526</v>
      </c>
      <c r="D402" s="263"/>
    </row>
    <row r="403" s="260" customFormat="1" ht="17.25" customHeight="1" spans="1:4">
      <c r="A403" s="255">
        <v>2050202</v>
      </c>
      <c r="B403" s="270" t="s">
        <v>342</v>
      </c>
      <c r="C403" s="257">
        <v>14725</v>
      </c>
      <c r="D403" s="263"/>
    </row>
    <row r="404" s="260" customFormat="1" ht="17.25" customHeight="1" spans="1:4">
      <c r="A404" s="255">
        <v>2050203</v>
      </c>
      <c r="B404" s="270" t="s">
        <v>343</v>
      </c>
      <c r="C404" s="257">
        <v>14813</v>
      </c>
      <c r="D404" s="263"/>
    </row>
    <row r="405" s="260" customFormat="1" ht="17.25" customHeight="1" spans="1:4">
      <c r="A405" s="255">
        <v>2050204</v>
      </c>
      <c r="B405" s="270" t="s">
        <v>344</v>
      </c>
      <c r="C405" s="257">
        <v>16405</v>
      </c>
      <c r="D405" s="263"/>
    </row>
    <row r="406" s="260" customFormat="1" ht="17.25" customHeight="1" spans="1:4">
      <c r="A406" s="255">
        <v>2050205</v>
      </c>
      <c r="B406" s="270" t="s">
        <v>345</v>
      </c>
      <c r="C406" s="257">
        <v>42</v>
      </c>
      <c r="D406" s="263"/>
    </row>
    <row r="407" s="260" customFormat="1" ht="17.25" customHeight="1" spans="1:4">
      <c r="A407" s="255">
        <v>2050299</v>
      </c>
      <c r="B407" s="270" t="s">
        <v>346</v>
      </c>
      <c r="C407" s="257">
        <v>13883</v>
      </c>
      <c r="D407" s="263"/>
    </row>
    <row r="408" s="260" customFormat="1" ht="17.25" customHeight="1" spans="1:4">
      <c r="A408" s="255">
        <v>20503</v>
      </c>
      <c r="B408" s="269" t="s">
        <v>347</v>
      </c>
      <c r="C408" s="254">
        <f>SUM(C409:C413)</f>
        <v>2350</v>
      </c>
      <c r="D408" s="263"/>
    </row>
    <row r="409" s="260" customFormat="1" ht="17.25" customHeight="1" spans="1:4">
      <c r="A409" s="255">
        <v>2050301</v>
      </c>
      <c r="B409" s="270" t="s">
        <v>348</v>
      </c>
      <c r="C409" s="257"/>
      <c r="D409" s="263"/>
    </row>
    <row r="410" s="260" customFormat="1" ht="17.25" customHeight="1" spans="1:4">
      <c r="A410" s="255">
        <v>2050302</v>
      </c>
      <c r="B410" s="270" t="s">
        <v>349</v>
      </c>
      <c r="C410" s="257">
        <v>2349</v>
      </c>
      <c r="D410" s="263"/>
    </row>
    <row r="411" s="260" customFormat="1" ht="17.25" customHeight="1" spans="1:4">
      <c r="A411" s="255">
        <v>2050303</v>
      </c>
      <c r="B411" s="270" t="s">
        <v>350</v>
      </c>
      <c r="C411" s="257"/>
      <c r="D411" s="263"/>
    </row>
    <row r="412" s="260" customFormat="1" ht="17.25" customHeight="1" spans="1:4">
      <c r="A412" s="255">
        <v>2050305</v>
      </c>
      <c r="B412" s="270" t="s">
        <v>351</v>
      </c>
      <c r="C412" s="257"/>
      <c r="D412" s="263"/>
    </row>
    <row r="413" s="260" customFormat="1" ht="17.25" customHeight="1" spans="1:4">
      <c r="A413" s="255">
        <v>2050399</v>
      </c>
      <c r="B413" s="270" t="s">
        <v>352</v>
      </c>
      <c r="C413" s="257">
        <v>1</v>
      </c>
      <c r="D413" s="263"/>
    </row>
    <row r="414" s="260" customFormat="1" ht="17.25" customHeight="1" spans="1:4">
      <c r="A414" s="255">
        <v>20504</v>
      </c>
      <c r="B414" s="269" t="s">
        <v>353</v>
      </c>
      <c r="C414" s="254">
        <f>SUM(C415:C419)</f>
        <v>0</v>
      </c>
      <c r="D414" s="263"/>
    </row>
    <row r="415" s="260" customFormat="1" ht="17.25" customHeight="1" spans="1:4">
      <c r="A415" s="255">
        <v>2050401</v>
      </c>
      <c r="B415" s="270" t="s">
        <v>354</v>
      </c>
      <c r="C415" s="257"/>
      <c r="D415" s="263"/>
    </row>
    <row r="416" s="260" customFormat="1" ht="17.25" customHeight="1" spans="1:4">
      <c r="A416" s="255">
        <v>2050402</v>
      </c>
      <c r="B416" s="270" t="s">
        <v>355</v>
      </c>
      <c r="C416" s="257"/>
      <c r="D416" s="263"/>
    </row>
    <row r="417" s="260" customFormat="1" ht="17.25" customHeight="1" spans="1:4">
      <c r="A417" s="255">
        <v>2050403</v>
      </c>
      <c r="B417" s="270" t="s">
        <v>356</v>
      </c>
      <c r="C417" s="257"/>
      <c r="D417" s="263"/>
    </row>
    <row r="418" s="260" customFormat="1" ht="17.25" customHeight="1" spans="1:4">
      <c r="A418" s="255">
        <v>2050404</v>
      </c>
      <c r="B418" s="270" t="s">
        <v>357</v>
      </c>
      <c r="C418" s="257"/>
      <c r="D418" s="263"/>
    </row>
    <row r="419" s="260" customFormat="1" ht="17.25" customHeight="1" spans="1:4">
      <c r="A419" s="255">
        <v>2050499</v>
      </c>
      <c r="B419" s="270" t="s">
        <v>358</v>
      </c>
      <c r="C419" s="257"/>
      <c r="D419" s="263"/>
    </row>
    <row r="420" s="260" customFormat="1" ht="17.25" customHeight="1" spans="1:4">
      <c r="A420" s="255">
        <v>20505</v>
      </c>
      <c r="B420" s="269" t="s">
        <v>359</v>
      </c>
      <c r="C420" s="254">
        <f>SUM(C421:C423)</f>
        <v>0</v>
      </c>
      <c r="D420" s="263"/>
    </row>
    <row r="421" s="260" customFormat="1" ht="17.25" customHeight="1" spans="1:4">
      <c r="A421" s="255">
        <v>2050501</v>
      </c>
      <c r="B421" s="270" t="s">
        <v>360</v>
      </c>
      <c r="C421" s="257"/>
      <c r="D421" s="263"/>
    </row>
    <row r="422" s="260" customFormat="1" ht="17.25" customHeight="1" spans="1:4">
      <c r="A422" s="255">
        <v>2050502</v>
      </c>
      <c r="B422" s="270" t="s">
        <v>361</v>
      </c>
      <c r="C422" s="257"/>
      <c r="D422" s="263"/>
    </row>
    <row r="423" s="260" customFormat="1" ht="17.25" customHeight="1" spans="1:4">
      <c r="A423" s="255">
        <v>2050599</v>
      </c>
      <c r="B423" s="270" t="s">
        <v>362</v>
      </c>
      <c r="C423" s="257"/>
      <c r="D423" s="263"/>
    </row>
    <row r="424" s="260" customFormat="1" ht="17.25" customHeight="1" spans="1:4">
      <c r="A424" s="255">
        <v>20506</v>
      </c>
      <c r="B424" s="269" t="s">
        <v>363</v>
      </c>
      <c r="C424" s="254">
        <f>SUM(C425:C427)</f>
        <v>0</v>
      </c>
      <c r="D424" s="263"/>
    </row>
    <row r="425" s="260" customFormat="1" ht="17.25" customHeight="1" spans="1:4">
      <c r="A425" s="255">
        <v>2050601</v>
      </c>
      <c r="B425" s="270" t="s">
        <v>364</v>
      </c>
      <c r="C425" s="257"/>
      <c r="D425" s="263"/>
    </row>
    <row r="426" s="260" customFormat="1" ht="17.25" customHeight="1" spans="1:4">
      <c r="A426" s="255">
        <v>2050602</v>
      </c>
      <c r="B426" s="270" t="s">
        <v>365</v>
      </c>
      <c r="C426" s="257"/>
      <c r="D426" s="263"/>
    </row>
    <row r="427" s="260" customFormat="1" ht="17.25" customHeight="1" spans="1:4">
      <c r="A427" s="255">
        <v>2050699</v>
      </c>
      <c r="B427" s="270" t="s">
        <v>366</v>
      </c>
      <c r="C427" s="257"/>
      <c r="D427" s="263"/>
    </row>
    <row r="428" s="260" customFormat="1" ht="17.25" customHeight="1" spans="1:4">
      <c r="A428" s="255">
        <v>20507</v>
      </c>
      <c r="B428" s="269" t="s">
        <v>367</v>
      </c>
      <c r="C428" s="254">
        <f>SUM(C429:C431)</f>
        <v>17</v>
      </c>
      <c r="D428" s="263"/>
    </row>
    <row r="429" s="260" customFormat="1" ht="17.25" customHeight="1" spans="1:4">
      <c r="A429" s="255">
        <v>2050701</v>
      </c>
      <c r="B429" s="270" t="s">
        <v>368</v>
      </c>
      <c r="C429" s="257">
        <v>17</v>
      </c>
      <c r="D429" s="263"/>
    </row>
    <row r="430" s="260" customFormat="1" ht="17.25" customHeight="1" spans="1:4">
      <c r="A430" s="255">
        <v>2050702</v>
      </c>
      <c r="B430" s="270" t="s">
        <v>369</v>
      </c>
      <c r="C430" s="257"/>
      <c r="D430" s="263"/>
    </row>
    <row r="431" s="260" customFormat="1" ht="17.25" customHeight="1" spans="1:4">
      <c r="A431" s="255">
        <v>2050799</v>
      </c>
      <c r="B431" s="270" t="s">
        <v>370</v>
      </c>
      <c r="C431" s="257"/>
      <c r="D431" s="263"/>
    </row>
    <row r="432" s="260" customFormat="1" ht="17.25" customHeight="1" spans="1:4">
      <c r="A432" s="255">
        <v>20508</v>
      </c>
      <c r="B432" s="269" t="s">
        <v>371</v>
      </c>
      <c r="C432" s="254">
        <f>SUM(C433:C437)</f>
        <v>126</v>
      </c>
      <c r="D432" s="263"/>
    </row>
    <row r="433" s="260" customFormat="1" ht="17.25" customHeight="1" spans="1:4">
      <c r="A433" s="255">
        <v>2050801</v>
      </c>
      <c r="B433" s="270" t="s">
        <v>372</v>
      </c>
      <c r="C433" s="257">
        <v>5</v>
      </c>
      <c r="D433" s="263"/>
    </row>
    <row r="434" s="260" customFormat="1" ht="17.25" customHeight="1" spans="1:4">
      <c r="A434" s="255">
        <v>2050802</v>
      </c>
      <c r="B434" s="270" t="s">
        <v>373</v>
      </c>
      <c r="C434" s="257">
        <v>64</v>
      </c>
      <c r="D434" s="263"/>
    </row>
    <row r="435" s="260" customFormat="1" ht="17.25" customHeight="1" spans="1:4">
      <c r="A435" s="255">
        <v>2050803</v>
      </c>
      <c r="B435" s="270" t="s">
        <v>374</v>
      </c>
      <c r="C435" s="257"/>
      <c r="D435" s="263"/>
    </row>
    <row r="436" s="260" customFormat="1" ht="17.25" customHeight="1" spans="1:4">
      <c r="A436" s="255">
        <v>2050804</v>
      </c>
      <c r="B436" s="270" t="s">
        <v>375</v>
      </c>
      <c r="C436" s="257"/>
      <c r="D436" s="263"/>
    </row>
    <row r="437" s="260" customFormat="1" ht="17.25" customHeight="1" spans="1:4">
      <c r="A437" s="255">
        <v>2050899</v>
      </c>
      <c r="B437" s="270" t="s">
        <v>376</v>
      </c>
      <c r="C437" s="257">
        <v>57</v>
      </c>
      <c r="D437" s="263"/>
    </row>
    <row r="438" s="260" customFormat="1" ht="17.25" customHeight="1" spans="1:4">
      <c r="A438" s="255">
        <v>20509</v>
      </c>
      <c r="B438" s="269" t="s">
        <v>377</v>
      </c>
      <c r="C438" s="254">
        <f>SUM(C439:C444)</f>
        <v>0</v>
      </c>
      <c r="D438" s="263"/>
    </row>
    <row r="439" s="260" customFormat="1" ht="17.25" customHeight="1" spans="1:4">
      <c r="A439" s="255">
        <v>2050901</v>
      </c>
      <c r="B439" s="270" t="s">
        <v>378</v>
      </c>
      <c r="C439" s="257"/>
      <c r="D439" s="263"/>
    </row>
    <row r="440" s="260" customFormat="1" ht="17.25" customHeight="1" spans="1:4">
      <c r="A440" s="255">
        <v>2050902</v>
      </c>
      <c r="B440" s="270" t="s">
        <v>379</v>
      </c>
      <c r="C440" s="257"/>
      <c r="D440" s="263"/>
    </row>
    <row r="441" s="260" customFormat="1" ht="17.25" customHeight="1" spans="1:4">
      <c r="A441" s="255">
        <v>2050903</v>
      </c>
      <c r="B441" s="270" t="s">
        <v>380</v>
      </c>
      <c r="C441" s="257"/>
      <c r="D441" s="263"/>
    </row>
    <row r="442" s="260" customFormat="1" ht="17.25" customHeight="1" spans="1:4">
      <c r="A442" s="255">
        <v>2050904</v>
      </c>
      <c r="B442" s="270" t="s">
        <v>381</v>
      </c>
      <c r="C442" s="257"/>
      <c r="D442" s="263"/>
    </row>
    <row r="443" s="260" customFormat="1" ht="17.25" customHeight="1" spans="1:4">
      <c r="A443" s="255">
        <v>2050905</v>
      </c>
      <c r="B443" s="270" t="s">
        <v>382</v>
      </c>
      <c r="C443" s="257"/>
      <c r="D443" s="263"/>
    </row>
    <row r="444" s="260" customFormat="1" ht="17.25" customHeight="1" spans="1:4">
      <c r="A444" s="255">
        <v>2050999</v>
      </c>
      <c r="B444" s="270" t="s">
        <v>383</v>
      </c>
      <c r="C444" s="257"/>
      <c r="D444" s="263"/>
    </row>
    <row r="445" s="260" customFormat="1" ht="17.25" customHeight="1" spans="1:4">
      <c r="A445" s="255">
        <v>20599</v>
      </c>
      <c r="B445" s="269" t="s">
        <v>384</v>
      </c>
      <c r="C445" s="254">
        <f>C446</f>
        <v>680</v>
      </c>
      <c r="D445" s="263"/>
    </row>
    <row r="446" s="260" customFormat="1" ht="17.25" customHeight="1" spans="1:4">
      <c r="A446" s="255">
        <v>2059999</v>
      </c>
      <c r="B446" s="270" t="s">
        <v>385</v>
      </c>
      <c r="C446" s="257">
        <v>680</v>
      </c>
      <c r="D446" s="263"/>
    </row>
    <row r="447" s="260" customFormat="1" ht="17.25" customHeight="1" spans="1:4">
      <c r="A447" s="255">
        <v>206</v>
      </c>
      <c r="B447" s="269" t="s">
        <v>386</v>
      </c>
      <c r="C447" s="254">
        <f>SUM(C448,C453,C462,C468,C473,C478,C483,C490,C494,C498)</f>
        <v>3276</v>
      </c>
      <c r="D447" s="263"/>
    </row>
    <row r="448" s="260" customFormat="1" ht="17.25" customHeight="1" spans="1:4">
      <c r="A448" s="255">
        <v>20601</v>
      </c>
      <c r="B448" s="269" t="s">
        <v>387</v>
      </c>
      <c r="C448" s="254">
        <f>SUM(C449:C452)</f>
        <v>9</v>
      </c>
      <c r="D448" s="263"/>
    </row>
    <row r="449" s="260" customFormat="1" ht="17.25" customHeight="1" spans="1:4">
      <c r="A449" s="255">
        <v>2060101</v>
      </c>
      <c r="B449" s="270" t="s">
        <v>105</v>
      </c>
      <c r="C449" s="257">
        <v>9</v>
      </c>
      <c r="D449" s="263"/>
    </row>
    <row r="450" s="260" customFormat="1" ht="17.25" customHeight="1" spans="1:4">
      <c r="A450" s="255">
        <v>2060102</v>
      </c>
      <c r="B450" s="270" t="s">
        <v>106</v>
      </c>
      <c r="C450" s="257"/>
      <c r="D450" s="263"/>
    </row>
    <row r="451" s="260" customFormat="1" ht="17.25" customHeight="1" spans="1:4">
      <c r="A451" s="255">
        <v>2060103</v>
      </c>
      <c r="B451" s="270" t="s">
        <v>107</v>
      </c>
      <c r="C451" s="257"/>
      <c r="D451" s="263"/>
    </row>
    <row r="452" s="260" customFormat="1" ht="17.25" customHeight="1" spans="1:4">
      <c r="A452" s="255">
        <v>2060199</v>
      </c>
      <c r="B452" s="270" t="s">
        <v>388</v>
      </c>
      <c r="C452" s="257"/>
      <c r="D452" s="263"/>
    </row>
    <row r="453" s="260" customFormat="1" ht="17.25" customHeight="1" spans="1:4">
      <c r="A453" s="255">
        <v>20602</v>
      </c>
      <c r="B453" s="269" t="s">
        <v>389</v>
      </c>
      <c r="C453" s="254">
        <f>SUM(C454:C461)</f>
        <v>16</v>
      </c>
      <c r="D453" s="263"/>
    </row>
    <row r="454" s="260" customFormat="1" ht="17.25" customHeight="1" spans="1:4">
      <c r="A454" s="255">
        <v>2060201</v>
      </c>
      <c r="B454" s="270" t="s">
        <v>390</v>
      </c>
      <c r="C454" s="257"/>
      <c r="D454" s="263"/>
    </row>
    <row r="455" s="260" customFormat="1" ht="17.25" customHeight="1" spans="1:4">
      <c r="A455" s="255">
        <v>2060203</v>
      </c>
      <c r="B455" s="270" t="s">
        <v>391</v>
      </c>
      <c r="C455" s="257"/>
      <c r="D455" s="263"/>
    </row>
    <row r="456" s="260" customFormat="1" ht="17.25" customHeight="1" spans="1:4">
      <c r="A456" s="255">
        <v>2060204</v>
      </c>
      <c r="B456" s="270" t="s">
        <v>392</v>
      </c>
      <c r="C456" s="257"/>
      <c r="D456" s="263"/>
    </row>
    <row r="457" s="260" customFormat="1" ht="17.25" customHeight="1" spans="1:4">
      <c r="A457" s="255">
        <v>2060205</v>
      </c>
      <c r="B457" s="270" t="s">
        <v>393</v>
      </c>
      <c r="C457" s="257"/>
      <c r="D457" s="263"/>
    </row>
    <row r="458" s="260" customFormat="1" ht="17.25" customHeight="1" spans="1:4">
      <c r="A458" s="255">
        <v>2060206</v>
      </c>
      <c r="B458" s="270" t="s">
        <v>394</v>
      </c>
      <c r="C458" s="257"/>
      <c r="D458" s="263"/>
    </row>
    <row r="459" s="260" customFormat="1" ht="17.25" customHeight="1" spans="1:4">
      <c r="A459" s="255">
        <v>2060207</v>
      </c>
      <c r="B459" s="270" t="s">
        <v>395</v>
      </c>
      <c r="C459" s="257"/>
      <c r="D459" s="263"/>
    </row>
    <row r="460" s="260" customFormat="1" ht="17.25" customHeight="1" spans="1:4">
      <c r="A460" s="255">
        <v>2060208</v>
      </c>
      <c r="B460" s="270" t="s">
        <v>396</v>
      </c>
      <c r="C460" s="257">
        <v>16</v>
      </c>
      <c r="D460" s="263"/>
    </row>
    <row r="461" s="260" customFormat="1" ht="17.25" customHeight="1" spans="1:4">
      <c r="A461" s="255">
        <v>2060299</v>
      </c>
      <c r="B461" s="270" t="s">
        <v>397</v>
      </c>
      <c r="C461" s="257"/>
      <c r="D461" s="263"/>
    </row>
    <row r="462" s="260" customFormat="1" ht="17.25" customHeight="1" spans="1:4">
      <c r="A462" s="255">
        <v>20603</v>
      </c>
      <c r="B462" s="269" t="s">
        <v>398</v>
      </c>
      <c r="C462" s="254">
        <f>SUM(C463:C467)</f>
        <v>0</v>
      </c>
      <c r="D462" s="263"/>
    </row>
    <row r="463" s="260" customFormat="1" ht="17.25" customHeight="1" spans="1:4">
      <c r="A463" s="255">
        <v>2060301</v>
      </c>
      <c r="B463" s="270" t="s">
        <v>390</v>
      </c>
      <c r="C463" s="257"/>
      <c r="D463" s="263"/>
    </row>
    <row r="464" s="260" customFormat="1" ht="17.25" customHeight="1" spans="1:4">
      <c r="A464" s="255">
        <v>2060302</v>
      </c>
      <c r="B464" s="270" t="s">
        <v>399</v>
      </c>
      <c r="C464" s="257"/>
      <c r="D464" s="263"/>
    </row>
    <row r="465" s="260" customFormat="1" ht="17.25" customHeight="1" spans="1:4">
      <c r="A465" s="255">
        <v>2060303</v>
      </c>
      <c r="B465" s="270" t="s">
        <v>400</v>
      </c>
      <c r="C465" s="257"/>
      <c r="D465" s="263"/>
    </row>
    <row r="466" s="260" customFormat="1" ht="17.25" customHeight="1" spans="1:4">
      <c r="A466" s="255">
        <v>2060304</v>
      </c>
      <c r="B466" s="270" t="s">
        <v>401</v>
      </c>
      <c r="C466" s="257"/>
      <c r="D466" s="263"/>
    </row>
    <row r="467" s="260" customFormat="1" ht="17.25" customHeight="1" spans="1:4">
      <c r="A467" s="255">
        <v>2060399</v>
      </c>
      <c r="B467" s="270" t="s">
        <v>402</v>
      </c>
      <c r="C467" s="257"/>
      <c r="D467" s="263"/>
    </row>
    <row r="468" s="260" customFormat="1" ht="17.25" customHeight="1" spans="1:4">
      <c r="A468" s="255">
        <v>20604</v>
      </c>
      <c r="B468" s="269" t="s">
        <v>403</v>
      </c>
      <c r="C468" s="254">
        <f>SUM(C469:C472)</f>
        <v>30</v>
      </c>
      <c r="D468" s="263"/>
    </row>
    <row r="469" s="260" customFormat="1" ht="17.25" customHeight="1" spans="1:4">
      <c r="A469" s="255">
        <v>2060401</v>
      </c>
      <c r="B469" s="270" t="s">
        <v>390</v>
      </c>
      <c r="C469" s="257"/>
      <c r="D469" s="263"/>
    </row>
    <row r="470" s="260" customFormat="1" ht="17.25" customHeight="1" spans="1:4">
      <c r="A470" s="255">
        <v>2060404</v>
      </c>
      <c r="B470" s="270" t="s">
        <v>404</v>
      </c>
      <c r="C470" s="257">
        <v>30</v>
      </c>
      <c r="D470" s="263"/>
    </row>
    <row r="471" s="260" customFormat="1" ht="17.25" customHeight="1" spans="1:4">
      <c r="A471" s="255">
        <v>2060405</v>
      </c>
      <c r="B471" s="270" t="s">
        <v>405</v>
      </c>
      <c r="C471" s="257"/>
      <c r="D471" s="263"/>
    </row>
    <row r="472" s="260" customFormat="1" ht="17.25" customHeight="1" spans="1:4">
      <c r="A472" s="255">
        <v>2060499</v>
      </c>
      <c r="B472" s="270" t="s">
        <v>406</v>
      </c>
      <c r="C472" s="257"/>
      <c r="D472" s="263"/>
    </row>
    <row r="473" s="260" customFormat="1" ht="17.25" customHeight="1" spans="1:4">
      <c r="A473" s="255">
        <v>20605</v>
      </c>
      <c r="B473" s="269" t="s">
        <v>407</v>
      </c>
      <c r="C473" s="254">
        <f>SUM(C474:C477)</f>
        <v>288</v>
      </c>
      <c r="D473" s="263"/>
    </row>
    <row r="474" s="260" customFormat="1" ht="17.25" customHeight="1" spans="1:4">
      <c r="A474" s="255">
        <v>2060501</v>
      </c>
      <c r="B474" s="270" t="s">
        <v>390</v>
      </c>
      <c r="C474" s="257"/>
      <c r="D474" s="263"/>
    </row>
    <row r="475" s="260" customFormat="1" ht="17.25" customHeight="1" spans="1:4">
      <c r="A475" s="255">
        <v>2060502</v>
      </c>
      <c r="B475" s="270" t="s">
        <v>408</v>
      </c>
      <c r="C475" s="257"/>
      <c r="D475" s="263"/>
    </row>
    <row r="476" s="260" customFormat="1" ht="17.25" customHeight="1" spans="1:4">
      <c r="A476" s="255">
        <v>2060503</v>
      </c>
      <c r="B476" s="270" t="s">
        <v>409</v>
      </c>
      <c r="C476" s="257"/>
      <c r="D476" s="263"/>
    </row>
    <row r="477" s="260" customFormat="1" ht="17.25" customHeight="1" spans="1:4">
      <c r="A477" s="255">
        <v>2060599</v>
      </c>
      <c r="B477" s="270" t="s">
        <v>410</v>
      </c>
      <c r="C477" s="257">
        <v>288</v>
      </c>
      <c r="D477" s="263"/>
    </row>
    <row r="478" s="260" customFormat="1" ht="17.25" customHeight="1" spans="1:4">
      <c r="A478" s="255">
        <v>20606</v>
      </c>
      <c r="B478" s="269" t="s">
        <v>411</v>
      </c>
      <c r="C478" s="254">
        <f>SUM(C479:C482)</f>
        <v>0</v>
      </c>
      <c r="D478" s="263"/>
    </row>
    <row r="479" s="260" customFormat="1" ht="17.25" customHeight="1" spans="1:4">
      <c r="A479" s="255">
        <v>2060601</v>
      </c>
      <c r="B479" s="270" t="s">
        <v>412</v>
      </c>
      <c r="C479" s="257"/>
      <c r="D479" s="263"/>
    </row>
    <row r="480" s="260" customFormat="1" ht="17.25" customHeight="1" spans="1:4">
      <c r="A480" s="255">
        <v>2060602</v>
      </c>
      <c r="B480" s="270" t="s">
        <v>413</v>
      </c>
      <c r="C480" s="257"/>
      <c r="D480" s="263"/>
    </row>
    <row r="481" s="260" customFormat="1" ht="17.25" customHeight="1" spans="1:4">
      <c r="A481" s="255">
        <v>2060603</v>
      </c>
      <c r="B481" s="270" t="s">
        <v>414</v>
      </c>
      <c r="C481" s="257"/>
      <c r="D481" s="263"/>
    </row>
    <row r="482" s="260" customFormat="1" ht="17.25" customHeight="1" spans="1:4">
      <c r="A482" s="255">
        <v>2060699</v>
      </c>
      <c r="B482" s="270" t="s">
        <v>415</v>
      </c>
      <c r="C482" s="257"/>
      <c r="D482" s="263"/>
    </row>
    <row r="483" s="260" customFormat="1" ht="17.25" customHeight="1" spans="1:4">
      <c r="A483" s="255">
        <v>20607</v>
      </c>
      <c r="B483" s="269" t="s">
        <v>416</v>
      </c>
      <c r="C483" s="254">
        <f>SUM(C484:C489)</f>
        <v>25</v>
      </c>
      <c r="D483" s="263"/>
    </row>
    <row r="484" s="260" customFormat="1" ht="17.25" customHeight="1" spans="1:4">
      <c r="A484" s="255">
        <v>2060701</v>
      </c>
      <c r="B484" s="270" t="s">
        <v>390</v>
      </c>
      <c r="C484" s="257">
        <v>6</v>
      </c>
      <c r="D484" s="263"/>
    </row>
    <row r="485" s="260" customFormat="1" ht="17.25" customHeight="1" spans="1:4">
      <c r="A485" s="255">
        <v>2060702</v>
      </c>
      <c r="B485" s="270" t="s">
        <v>417</v>
      </c>
      <c r="C485" s="257">
        <v>15</v>
      </c>
      <c r="D485" s="263"/>
    </row>
    <row r="486" s="260" customFormat="1" ht="17.25" customHeight="1" spans="1:4">
      <c r="A486" s="255">
        <v>2060703</v>
      </c>
      <c r="B486" s="270" t="s">
        <v>418</v>
      </c>
      <c r="C486" s="257"/>
      <c r="D486" s="263"/>
    </row>
    <row r="487" s="260" customFormat="1" ht="17.25" customHeight="1" spans="1:4">
      <c r="A487" s="255">
        <v>2060704</v>
      </c>
      <c r="B487" s="270" t="s">
        <v>419</v>
      </c>
      <c r="C487" s="257"/>
      <c r="D487" s="263"/>
    </row>
    <row r="488" s="260" customFormat="1" ht="17.25" customHeight="1" spans="1:4">
      <c r="A488" s="255">
        <v>2060705</v>
      </c>
      <c r="B488" s="270" t="s">
        <v>420</v>
      </c>
      <c r="C488" s="257"/>
      <c r="D488" s="263"/>
    </row>
    <row r="489" s="260" customFormat="1" ht="17.25" customHeight="1" spans="1:4">
      <c r="A489" s="255">
        <v>2060799</v>
      </c>
      <c r="B489" s="270" t="s">
        <v>421</v>
      </c>
      <c r="C489" s="257">
        <v>4</v>
      </c>
      <c r="D489" s="263"/>
    </row>
    <row r="490" s="260" customFormat="1" ht="17.25" customHeight="1" spans="1:4">
      <c r="A490" s="255">
        <v>20608</v>
      </c>
      <c r="B490" s="269" t="s">
        <v>422</v>
      </c>
      <c r="C490" s="258">
        <f>SUM(C491:C493)</f>
        <v>0</v>
      </c>
      <c r="D490" s="263"/>
    </row>
    <row r="491" s="260" customFormat="1" ht="17.25" customHeight="1" spans="1:4">
      <c r="A491" s="255">
        <v>2060801</v>
      </c>
      <c r="B491" s="270" t="s">
        <v>423</v>
      </c>
      <c r="C491" s="257"/>
      <c r="D491" s="263"/>
    </row>
    <row r="492" s="260" customFormat="1" ht="17.25" customHeight="1" spans="1:4">
      <c r="A492" s="255">
        <v>2060802</v>
      </c>
      <c r="B492" s="270" t="s">
        <v>424</v>
      </c>
      <c r="C492" s="257"/>
      <c r="D492" s="263"/>
    </row>
    <row r="493" s="260" customFormat="1" ht="17.25" customHeight="1" spans="1:4">
      <c r="A493" s="255">
        <v>2060899</v>
      </c>
      <c r="B493" s="270" t="s">
        <v>425</v>
      </c>
      <c r="C493" s="257"/>
      <c r="D493" s="263"/>
    </row>
    <row r="494" s="260" customFormat="1" ht="17.25" customHeight="1" spans="1:4">
      <c r="A494" s="255">
        <v>20609</v>
      </c>
      <c r="B494" s="269" t="s">
        <v>426</v>
      </c>
      <c r="C494" s="258">
        <f>SUM(C495:C497)</f>
        <v>0</v>
      </c>
      <c r="D494" s="263"/>
    </row>
    <row r="495" s="260" customFormat="1" ht="17.25" customHeight="1" spans="1:4">
      <c r="A495" s="255">
        <v>2060901</v>
      </c>
      <c r="B495" s="270" t="s">
        <v>427</v>
      </c>
      <c r="C495" s="257"/>
      <c r="D495" s="263"/>
    </row>
    <row r="496" s="260" customFormat="1" ht="17.25" customHeight="1" spans="1:4">
      <c r="A496" s="255">
        <v>2060902</v>
      </c>
      <c r="B496" s="270" t="s">
        <v>428</v>
      </c>
      <c r="C496" s="257"/>
      <c r="D496" s="263"/>
    </row>
    <row r="497" s="260" customFormat="1" ht="17.25" customHeight="1" spans="1:4">
      <c r="A497" s="255">
        <v>2060999</v>
      </c>
      <c r="B497" s="270" t="s">
        <v>429</v>
      </c>
      <c r="C497" s="257"/>
      <c r="D497" s="263"/>
    </row>
    <row r="498" s="260" customFormat="1" ht="17.25" customHeight="1" spans="1:4">
      <c r="A498" s="255">
        <v>20699</v>
      </c>
      <c r="B498" s="269" t="s">
        <v>430</v>
      </c>
      <c r="C498" s="258">
        <f>SUM(C499:C502)</f>
        <v>2908</v>
      </c>
      <c r="D498" s="263"/>
    </row>
    <row r="499" s="260" customFormat="1" ht="17.25" customHeight="1" spans="1:4">
      <c r="A499" s="255">
        <v>2069901</v>
      </c>
      <c r="B499" s="270" t="s">
        <v>431</v>
      </c>
      <c r="C499" s="257"/>
      <c r="D499" s="263"/>
    </row>
    <row r="500" s="260" customFormat="1" ht="17.25" customHeight="1" spans="1:4">
      <c r="A500" s="255">
        <v>2069902</v>
      </c>
      <c r="B500" s="270" t="s">
        <v>432</v>
      </c>
      <c r="C500" s="257"/>
      <c r="D500" s="263"/>
    </row>
    <row r="501" s="260" customFormat="1" ht="17.25" customHeight="1" spans="1:4">
      <c r="A501" s="255">
        <v>2069903</v>
      </c>
      <c r="B501" s="270" t="s">
        <v>433</v>
      </c>
      <c r="C501" s="257"/>
      <c r="D501" s="263"/>
    </row>
    <row r="502" s="260" customFormat="1" ht="17.25" customHeight="1" spans="1:4">
      <c r="A502" s="255">
        <v>2069999</v>
      </c>
      <c r="B502" s="270" t="s">
        <v>434</v>
      </c>
      <c r="C502" s="257">
        <v>2908</v>
      </c>
      <c r="D502" s="263"/>
    </row>
    <row r="503" s="260" customFormat="1" ht="17.25" customHeight="1" spans="1:4">
      <c r="A503" s="255">
        <v>207</v>
      </c>
      <c r="B503" s="269" t="s">
        <v>435</v>
      </c>
      <c r="C503" s="254">
        <f>SUM(C504,C520,C528,C539,C548,C556)</f>
        <v>2482</v>
      </c>
      <c r="D503" s="263"/>
    </row>
    <row r="504" s="260" customFormat="1" ht="17.25" customHeight="1" spans="1:4">
      <c r="A504" s="255">
        <v>20701</v>
      </c>
      <c r="B504" s="269" t="s">
        <v>436</v>
      </c>
      <c r="C504" s="258">
        <f>SUM(C505:C519)</f>
        <v>1139</v>
      </c>
      <c r="D504" s="263"/>
    </row>
    <row r="505" s="260" customFormat="1" ht="17.25" customHeight="1" spans="1:4">
      <c r="A505" s="255">
        <v>2070101</v>
      </c>
      <c r="B505" s="270" t="s">
        <v>105</v>
      </c>
      <c r="C505" s="257">
        <v>24</v>
      </c>
      <c r="D505" s="263"/>
    </row>
    <row r="506" s="260" customFormat="1" ht="17.25" customHeight="1" spans="1:4">
      <c r="A506" s="255">
        <v>2070102</v>
      </c>
      <c r="B506" s="270" t="s">
        <v>106</v>
      </c>
      <c r="C506" s="257">
        <v>56</v>
      </c>
      <c r="D506" s="263"/>
    </row>
    <row r="507" s="260" customFormat="1" ht="17.25" customHeight="1" spans="1:4">
      <c r="A507" s="255">
        <v>2070103</v>
      </c>
      <c r="B507" s="270" t="s">
        <v>107</v>
      </c>
      <c r="C507" s="257"/>
      <c r="D507" s="263"/>
    </row>
    <row r="508" s="260" customFormat="1" ht="17.25" customHeight="1" spans="1:4">
      <c r="A508" s="255">
        <v>2070104</v>
      </c>
      <c r="B508" s="270" t="s">
        <v>437</v>
      </c>
      <c r="C508" s="257">
        <v>18</v>
      </c>
      <c r="D508" s="263"/>
    </row>
    <row r="509" s="260" customFormat="1" ht="17.25" customHeight="1" spans="1:4">
      <c r="A509" s="255">
        <v>2070105</v>
      </c>
      <c r="B509" s="270" t="s">
        <v>438</v>
      </c>
      <c r="C509" s="257"/>
      <c r="D509" s="263"/>
    </row>
    <row r="510" s="260" customFormat="1" ht="17.25" customHeight="1" spans="1:4">
      <c r="A510" s="255">
        <v>2070106</v>
      </c>
      <c r="B510" s="270" t="s">
        <v>439</v>
      </c>
      <c r="C510" s="257"/>
      <c r="D510" s="263"/>
    </row>
    <row r="511" s="260" customFormat="1" ht="17.25" customHeight="1" spans="1:4">
      <c r="A511" s="255">
        <v>2070107</v>
      </c>
      <c r="B511" s="270" t="s">
        <v>440</v>
      </c>
      <c r="C511" s="257"/>
      <c r="D511" s="263"/>
    </row>
    <row r="512" s="260" customFormat="1" ht="17.25" customHeight="1" spans="1:4">
      <c r="A512" s="255">
        <v>2070108</v>
      </c>
      <c r="B512" s="270" t="s">
        <v>441</v>
      </c>
      <c r="C512" s="257"/>
      <c r="D512" s="263"/>
    </row>
    <row r="513" s="260" customFormat="1" ht="17.25" customHeight="1" spans="1:4">
      <c r="A513" s="255">
        <v>2070109</v>
      </c>
      <c r="B513" s="270" t="s">
        <v>442</v>
      </c>
      <c r="C513" s="257">
        <v>36</v>
      </c>
      <c r="D513" s="263"/>
    </row>
    <row r="514" s="260" customFormat="1" ht="17.25" customHeight="1" spans="1:4">
      <c r="A514" s="255">
        <v>2070110</v>
      </c>
      <c r="B514" s="270" t="s">
        <v>443</v>
      </c>
      <c r="C514" s="257"/>
      <c r="D514" s="263"/>
    </row>
    <row r="515" s="260" customFormat="1" ht="17.25" customHeight="1" spans="1:4">
      <c r="A515" s="255">
        <v>2070111</v>
      </c>
      <c r="B515" s="270" t="s">
        <v>444</v>
      </c>
      <c r="C515" s="257"/>
      <c r="D515" s="263"/>
    </row>
    <row r="516" s="260" customFormat="1" ht="17.25" customHeight="1" spans="1:4">
      <c r="A516" s="255">
        <v>2070112</v>
      </c>
      <c r="B516" s="270" t="s">
        <v>445</v>
      </c>
      <c r="C516" s="257"/>
      <c r="D516" s="263"/>
    </row>
    <row r="517" s="260" customFormat="1" ht="17.25" customHeight="1" spans="1:4">
      <c r="A517" s="255">
        <v>2070113</v>
      </c>
      <c r="B517" s="270" t="s">
        <v>446</v>
      </c>
      <c r="C517" s="257"/>
      <c r="D517" s="263"/>
    </row>
    <row r="518" s="260" customFormat="1" ht="17.25" customHeight="1" spans="1:4">
      <c r="A518" s="255">
        <v>2070114</v>
      </c>
      <c r="B518" s="270" t="s">
        <v>447</v>
      </c>
      <c r="C518" s="257"/>
      <c r="D518" s="263"/>
    </row>
    <row r="519" s="260" customFormat="1" ht="17.25" customHeight="1" spans="1:4">
      <c r="A519" s="255">
        <v>2070199</v>
      </c>
      <c r="B519" s="270" t="s">
        <v>448</v>
      </c>
      <c r="C519" s="257">
        <v>1005</v>
      </c>
      <c r="D519" s="263"/>
    </row>
    <row r="520" s="260" customFormat="1" ht="17.25" customHeight="1" spans="1:4">
      <c r="A520" s="255">
        <v>20702</v>
      </c>
      <c r="B520" s="269" t="s">
        <v>449</v>
      </c>
      <c r="C520" s="258">
        <f>SUM(C521:C527)</f>
        <v>342</v>
      </c>
      <c r="D520" s="263"/>
    </row>
    <row r="521" s="260" customFormat="1" ht="17.25" customHeight="1" spans="1:4">
      <c r="A521" s="255">
        <v>2070201</v>
      </c>
      <c r="B521" s="270" t="s">
        <v>105</v>
      </c>
      <c r="C521" s="257"/>
      <c r="D521" s="263"/>
    </row>
    <row r="522" s="260" customFormat="1" ht="17.25" customHeight="1" spans="1:4">
      <c r="A522" s="255">
        <v>2070202</v>
      </c>
      <c r="B522" s="270" t="s">
        <v>106</v>
      </c>
      <c r="C522" s="257"/>
      <c r="D522" s="263"/>
    </row>
    <row r="523" s="260" customFormat="1" ht="17.25" customHeight="1" spans="1:4">
      <c r="A523" s="255">
        <v>2070203</v>
      </c>
      <c r="B523" s="270" t="s">
        <v>107</v>
      </c>
      <c r="C523" s="257"/>
      <c r="D523" s="263"/>
    </row>
    <row r="524" s="260" customFormat="1" ht="17.25" customHeight="1" spans="1:4">
      <c r="A524" s="255">
        <v>2070204</v>
      </c>
      <c r="B524" s="270" t="s">
        <v>450</v>
      </c>
      <c r="C524" s="257"/>
      <c r="D524" s="263"/>
    </row>
    <row r="525" s="260" customFormat="1" ht="17.25" customHeight="1" spans="1:4">
      <c r="A525" s="255">
        <v>2070205</v>
      </c>
      <c r="B525" s="270" t="s">
        <v>451</v>
      </c>
      <c r="C525" s="257">
        <v>244</v>
      </c>
      <c r="D525" s="263"/>
    </row>
    <row r="526" s="260" customFormat="1" ht="17.25" customHeight="1" spans="1:4">
      <c r="A526" s="255">
        <v>2070206</v>
      </c>
      <c r="B526" s="270" t="s">
        <v>452</v>
      </c>
      <c r="C526" s="257"/>
      <c r="D526" s="263"/>
    </row>
    <row r="527" s="260" customFormat="1" ht="17.25" customHeight="1" spans="1:4">
      <c r="A527" s="255">
        <v>2070299</v>
      </c>
      <c r="B527" s="270" t="s">
        <v>453</v>
      </c>
      <c r="C527" s="257">
        <v>98</v>
      </c>
      <c r="D527" s="263"/>
    </row>
    <row r="528" s="260" customFormat="1" ht="17.25" customHeight="1" spans="1:4">
      <c r="A528" s="255">
        <v>20703</v>
      </c>
      <c r="B528" s="269" t="s">
        <v>454</v>
      </c>
      <c r="C528" s="258">
        <f>SUM(C529:C538)</f>
        <v>203</v>
      </c>
      <c r="D528" s="263"/>
    </row>
    <row r="529" s="260" customFormat="1" ht="17.25" customHeight="1" spans="1:4">
      <c r="A529" s="255">
        <v>2070301</v>
      </c>
      <c r="B529" s="270" t="s">
        <v>105</v>
      </c>
      <c r="C529" s="257"/>
      <c r="D529" s="263"/>
    </row>
    <row r="530" s="260" customFormat="1" ht="17.25" customHeight="1" spans="1:4">
      <c r="A530" s="255">
        <v>2070302</v>
      </c>
      <c r="B530" s="270" t="s">
        <v>106</v>
      </c>
      <c r="C530" s="257"/>
      <c r="D530" s="263"/>
    </row>
    <row r="531" s="260" customFormat="1" ht="17.25" customHeight="1" spans="1:4">
      <c r="A531" s="255">
        <v>2070303</v>
      </c>
      <c r="B531" s="270" t="s">
        <v>107</v>
      </c>
      <c r="C531" s="257"/>
      <c r="D531" s="263"/>
    </row>
    <row r="532" s="260" customFormat="1" ht="17.25" customHeight="1" spans="1:4">
      <c r="A532" s="255">
        <v>2070304</v>
      </c>
      <c r="B532" s="270" t="s">
        <v>455</v>
      </c>
      <c r="C532" s="257"/>
      <c r="D532" s="263"/>
    </row>
    <row r="533" s="260" customFormat="1" ht="17.25" customHeight="1" spans="1:4">
      <c r="A533" s="255">
        <v>2070305</v>
      </c>
      <c r="B533" s="270" t="s">
        <v>456</v>
      </c>
      <c r="C533" s="257"/>
      <c r="D533" s="263"/>
    </row>
    <row r="534" s="260" customFormat="1" ht="17.25" customHeight="1" spans="1:4">
      <c r="A534" s="255">
        <v>2070306</v>
      </c>
      <c r="B534" s="270" t="s">
        <v>457</v>
      </c>
      <c r="C534" s="257"/>
      <c r="D534" s="263"/>
    </row>
    <row r="535" s="260" customFormat="1" ht="17.25" customHeight="1" spans="1:4">
      <c r="A535" s="255">
        <v>2070307</v>
      </c>
      <c r="B535" s="270" t="s">
        <v>458</v>
      </c>
      <c r="C535" s="257">
        <v>203</v>
      </c>
      <c r="D535" s="263"/>
    </row>
    <row r="536" s="260" customFormat="1" ht="17.25" customHeight="1" spans="1:4">
      <c r="A536" s="255">
        <v>2070308</v>
      </c>
      <c r="B536" s="270" t="s">
        <v>459</v>
      </c>
      <c r="C536" s="257"/>
      <c r="D536" s="263"/>
    </row>
    <row r="537" s="260" customFormat="1" ht="17.25" customHeight="1" spans="1:4">
      <c r="A537" s="255">
        <v>2070309</v>
      </c>
      <c r="B537" s="270" t="s">
        <v>460</v>
      </c>
      <c r="C537" s="257"/>
      <c r="D537" s="263"/>
    </row>
    <row r="538" s="260" customFormat="1" ht="17.25" customHeight="1" spans="1:4">
      <c r="A538" s="255">
        <v>2070399</v>
      </c>
      <c r="B538" s="270" t="s">
        <v>461</v>
      </c>
      <c r="C538" s="257"/>
      <c r="D538" s="263"/>
    </row>
    <row r="539" s="260" customFormat="1" ht="17.25" customHeight="1" spans="1:4">
      <c r="A539" s="255">
        <v>20706</v>
      </c>
      <c r="B539" s="253" t="s">
        <v>462</v>
      </c>
      <c r="C539" s="258">
        <f>SUM(C540:C547)</f>
        <v>21</v>
      </c>
      <c r="D539" s="263"/>
    </row>
    <row r="540" s="260" customFormat="1" ht="17.25" customHeight="1" spans="1:4">
      <c r="A540" s="255">
        <v>2070601</v>
      </c>
      <c r="B540" s="256" t="s">
        <v>105</v>
      </c>
      <c r="C540" s="257"/>
      <c r="D540" s="263"/>
    </row>
    <row r="541" s="260" customFormat="1" ht="17.25" customHeight="1" spans="1:4">
      <c r="A541" s="255">
        <v>2070602</v>
      </c>
      <c r="B541" s="256" t="s">
        <v>106</v>
      </c>
      <c r="C541" s="257"/>
      <c r="D541" s="263"/>
    </row>
    <row r="542" s="260" customFormat="1" ht="17.25" customHeight="1" spans="1:4">
      <c r="A542" s="255">
        <v>2070603</v>
      </c>
      <c r="B542" s="256" t="s">
        <v>107</v>
      </c>
      <c r="C542" s="257"/>
      <c r="D542" s="263"/>
    </row>
    <row r="543" s="260" customFormat="1" ht="17.25" customHeight="1" spans="1:4">
      <c r="A543" s="255">
        <v>2070604</v>
      </c>
      <c r="B543" s="256" t="s">
        <v>463</v>
      </c>
      <c r="C543" s="257"/>
      <c r="D543" s="263"/>
    </row>
    <row r="544" s="260" customFormat="1" ht="17.25" customHeight="1" spans="1:4">
      <c r="A544" s="255">
        <v>2070605</v>
      </c>
      <c r="B544" s="256" t="s">
        <v>464</v>
      </c>
      <c r="C544" s="257">
        <v>5</v>
      </c>
      <c r="D544" s="263"/>
    </row>
    <row r="545" s="260" customFormat="1" ht="17.25" customHeight="1" spans="1:4">
      <c r="A545" s="255">
        <v>2070606</v>
      </c>
      <c r="B545" s="256" t="s">
        <v>465</v>
      </c>
      <c r="C545" s="257"/>
      <c r="D545" s="263"/>
    </row>
    <row r="546" s="260" customFormat="1" ht="17.25" customHeight="1" spans="1:4">
      <c r="A546" s="255">
        <v>2070607</v>
      </c>
      <c r="B546" s="256" t="s">
        <v>466</v>
      </c>
      <c r="C546" s="257">
        <v>16</v>
      </c>
      <c r="D546" s="263"/>
    </row>
    <row r="547" s="260" customFormat="1" ht="17.25" customHeight="1" spans="1:4">
      <c r="A547" s="255">
        <v>2070699</v>
      </c>
      <c r="B547" s="256" t="s">
        <v>467</v>
      </c>
      <c r="C547" s="257"/>
      <c r="D547" s="263"/>
    </row>
    <row r="548" s="260" customFormat="1" ht="17.25" customHeight="1" spans="1:4">
      <c r="A548" s="255">
        <v>20708</v>
      </c>
      <c r="B548" s="253" t="s">
        <v>468</v>
      </c>
      <c r="C548" s="258">
        <f>SUM(C549:C555)</f>
        <v>245</v>
      </c>
      <c r="D548" s="263"/>
    </row>
    <row r="549" s="260" customFormat="1" ht="17.25" customHeight="1" spans="1:4">
      <c r="A549" s="255">
        <v>2070801</v>
      </c>
      <c r="B549" s="256" t="s">
        <v>105</v>
      </c>
      <c r="C549" s="257">
        <v>216</v>
      </c>
      <c r="D549" s="263"/>
    </row>
    <row r="550" s="260" customFormat="1" ht="17.25" customHeight="1" spans="1:4">
      <c r="A550" s="255">
        <v>2070802</v>
      </c>
      <c r="B550" s="256" t="s">
        <v>106</v>
      </c>
      <c r="C550" s="257"/>
      <c r="D550" s="263"/>
    </row>
    <row r="551" s="260" customFormat="1" ht="17.25" customHeight="1" spans="1:4">
      <c r="A551" s="255">
        <v>2070803</v>
      </c>
      <c r="B551" s="256" t="s">
        <v>107</v>
      </c>
      <c r="C551" s="257"/>
      <c r="D551" s="263"/>
    </row>
    <row r="552" s="260" customFormat="1" ht="17.25" customHeight="1" spans="1:4">
      <c r="A552" s="255">
        <v>2070806</v>
      </c>
      <c r="B552" s="256" t="s">
        <v>469</v>
      </c>
      <c r="C552" s="257"/>
      <c r="D552" s="263"/>
    </row>
    <row r="553" s="260" customFormat="1" ht="17.25" customHeight="1" spans="1:4">
      <c r="A553" s="255">
        <v>2070807</v>
      </c>
      <c r="B553" s="256" t="s">
        <v>470</v>
      </c>
      <c r="C553" s="257"/>
      <c r="D553" s="263"/>
    </row>
    <row r="554" s="260" customFormat="1" ht="17.25" customHeight="1" spans="1:4">
      <c r="A554" s="255">
        <v>2070808</v>
      </c>
      <c r="B554" s="256" t="s">
        <v>471</v>
      </c>
      <c r="C554" s="257"/>
      <c r="D554" s="263"/>
    </row>
    <row r="555" s="260" customFormat="1" ht="17.25" customHeight="1" spans="1:4">
      <c r="A555" s="255">
        <v>2070899</v>
      </c>
      <c r="B555" s="256" t="s">
        <v>472</v>
      </c>
      <c r="C555" s="257">
        <v>29</v>
      </c>
      <c r="D555" s="263"/>
    </row>
    <row r="556" s="260" customFormat="1" ht="17.25" customHeight="1" spans="1:4">
      <c r="A556" s="255">
        <v>20799</v>
      </c>
      <c r="B556" s="269" t="s">
        <v>473</v>
      </c>
      <c r="C556" s="258">
        <f>SUM(C557:C559)</f>
        <v>532</v>
      </c>
      <c r="D556" s="263"/>
    </row>
    <row r="557" s="260" customFormat="1" ht="17.25" customHeight="1" spans="1:4">
      <c r="A557" s="255">
        <v>2079902</v>
      </c>
      <c r="B557" s="270" t="s">
        <v>474</v>
      </c>
      <c r="C557" s="257"/>
      <c r="D557" s="263"/>
    </row>
    <row r="558" s="260" customFormat="1" ht="17.25" customHeight="1" spans="1:4">
      <c r="A558" s="255">
        <v>2079903</v>
      </c>
      <c r="B558" s="270" t="s">
        <v>475</v>
      </c>
      <c r="C558" s="257"/>
      <c r="D558" s="263"/>
    </row>
    <row r="559" s="260" customFormat="1" ht="17.25" customHeight="1" spans="1:4">
      <c r="A559" s="255">
        <v>2079999</v>
      </c>
      <c r="B559" s="270" t="s">
        <v>476</v>
      </c>
      <c r="C559" s="257">
        <v>532</v>
      </c>
      <c r="D559" s="263"/>
    </row>
    <row r="560" s="260" customFormat="1" ht="17.25" customHeight="1" spans="1:4">
      <c r="A560" s="255">
        <v>208</v>
      </c>
      <c r="B560" s="269" t="s">
        <v>477</v>
      </c>
      <c r="C560" s="254">
        <f>SUM(C561,C580,C588,C590,C599,C603,C613,C622,C629,C637,C646,C652,C655,C658,C661,C664,C667,C671,C675,C684,C687)</f>
        <v>58518</v>
      </c>
      <c r="D560" s="263"/>
    </row>
    <row r="561" s="260" customFormat="1" ht="17.25" customHeight="1" spans="1:4">
      <c r="A561" s="255">
        <v>20801</v>
      </c>
      <c r="B561" s="269" t="s">
        <v>478</v>
      </c>
      <c r="C561" s="258">
        <f>SUM(C562:C579)</f>
        <v>7399</v>
      </c>
      <c r="D561" s="263"/>
    </row>
    <row r="562" s="260" customFormat="1" ht="17.25" customHeight="1" spans="1:4">
      <c r="A562" s="255">
        <v>2080101</v>
      </c>
      <c r="B562" s="270" t="s">
        <v>105</v>
      </c>
      <c r="C562" s="257">
        <v>244</v>
      </c>
      <c r="D562" s="263"/>
    </row>
    <row r="563" s="260" customFormat="1" ht="17.25" customHeight="1" spans="1:4">
      <c r="A563" s="255">
        <v>2080102</v>
      </c>
      <c r="B563" s="270" t="s">
        <v>106</v>
      </c>
      <c r="C563" s="257">
        <v>5</v>
      </c>
      <c r="D563" s="263"/>
    </row>
    <row r="564" s="260" customFormat="1" ht="17.25" customHeight="1" spans="1:4">
      <c r="A564" s="255">
        <v>2080103</v>
      </c>
      <c r="B564" s="270" t="s">
        <v>107</v>
      </c>
      <c r="C564" s="257"/>
      <c r="D564" s="263"/>
    </row>
    <row r="565" s="260" customFormat="1" ht="17.25" customHeight="1" spans="1:4">
      <c r="A565" s="255">
        <v>2080104</v>
      </c>
      <c r="B565" s="270" t="s">
        <v>479</v>
      </c>
      <c r="C565" s="257"/>
      <c r="D565" s="263"/>
    </row>
    <row r="566" s="260" customFormat="1" ht="17.25" customHeight="1" spans="1:4">
      <c r="A566" s="255">
        <v>2080105</v>
      </c>
      <c r="B566" s="270" t="s">
        <v>480</v>
      </c>
      <c r="C566" s="257"/>
      <c r="D566" s="263"/>
    </row>
    <row r="567" s="260" customFormat="1" ht="17.25" customHeight="1" spans="1:4">
      <c r="A567" s="255">
        <v>2080106</v>
      </c>
      <c r="B567" s="270" t="s">
        <v>481</v>
      </c>
      <c r="C567" s="257"/>
      <c r="D567" s="263"/>
    </row>
    <row r="568" s="260" customFormat="1" ht="17.25" customHeight="1" spans="1:4">
      <c r="A568" s="255">
        <v>2080107</v>
      </c>
      <c r="B568" s="270" t="s">
        <v>482</v>
      </c>
      <c r="C568" s="257">
        <v>9</v>
      </c>
      <c r="D568" s="263"/>
    </row>
    <row r="569" s="260" customFormat="1" ht="17.25" customHeight="1" spans="1:4">
      <c r="A569" s="255">
        <v>2080108</v>
      </c>
      <c r="B569" s="270" t="s">
        <v>145</v>
      </c>
      <c r="C569" s="257">
        <v>1</v>
      </c>
      <c r="D569" s="263"/>
    </row>
    <row r="570" s="260" customFormat="1" ht="17.25" customHeight="1" spans="1:4">
      <c r="A570" s="255">
        <v>2080109</v>
      </c>
      <c r="B570" s="270" t="s">
        <v>483</v>
      </c>
      <c r="C570" s="257">
        <v>108</v>
      </c>
      <c r="D570" s="263"/>
    </row>
    <row r="571" s="260" customFormat="1" ht="17.25" customHeight="1" spans="1:4">
      <c r="A571" s="255">
        <v>2080110</v>
      </c>
      <c r="B571" s="270" t="s">
        <v>484</v>
      </c>
      <c r="C571" s="257"/>
      <c r="D571" s="263"/>
    </row>
    <row r="572" s="260" customFormat="1" ht="17.25" customHeight="1" spans="1:4">
      <c r="A572" s="255">
        <v>2080111</v>
      </c>
      <c r="B572" s="270" t="s">
        <v>485</v>
      </c>
      <c r="C572" s="257"/>
      <c r="D572" s="263"/>
    </row>
    <row r="573" s="260" customFormat="1" ht="17.25" customHeight="1" spans="1:4">
      <c r="A573" s="255">
        <v>2080112</v>
      </c>
      <c r="B573" s="270" t="s">
        <v>486</v>
      </c>
      <c r="C573" s="257"/>
      <c r="D573" s="263"/>
    </row>
    <row r="574" s="260" customFormat="1" ht="17.25" customHeight="1" spans="1:4">
      <c r="A574" s="255">
        <v>2080113</v>
      </c>
      <c r="B574" s="270" t="s">
        <v>487</v>
      </c>
      <c r="C574" s="257"/>
      <c r="D574" s="263"/>
    </row>
    <row r="575" s="260" customFormat="1" ht="17.25" customHeight="1" spans="1:4">
      <c r="A575" s="255">
        <v>2080114</v>
      </c>
      <c r="B575" s="270" t="s">
        <v>488</v>
      </c>
      <c r="C575" s="257"/>
      <c r="D575" s="263"/>
    </row>
    <row r="576" s="260" customFormat="1" ht="17.25" customHeight="1" spans="1:4">
      <c r="A576" s="255">
        <v>2080115</v>
      </c>
      <c r="B576" s="270" t="s">
        <v>489</v>
      </c>
      <c r="C576" s="257"/>
      <c r="D576" s="263"/>
    </row>
    <row r="577" s="260" customFormat="1" ht="17.25" customHeight="1" spans="1:4">
      <c r="A577" s="255">
        <v>2080116</v>
      </c>
      <c r="B577" s="270" t="s">
        <v>490</v>
      </c>
      <c r="C577" s="257"/>
      <c r="D577" s="263"/>
    </row>
    <row r="578" s="260" customFormat="1" ht="17.25" customHeight="1" spans="1:4">
      <c r="A578" s="255">
        <v>2080150</v>
      </c>
      <c r="B578" s="270" t="s">
        <v>114</v>
      </c>
      <c r="C578" s="257"/>
      <c r="D578" s="263"/>
    </row>
    <row r="579" s="260" customFormat="1" ht="17.25" customHeight="1" spans="1:4">
      <c r="A579" s="255">
        <v>2080199</v>
      </c>
      <c r="B579" s="270" t="s">
        <v>491</v>
      </c>
      <c r="C579" s="257">
        <v>7032</v>
      </c>
      <c r="D579" s="263"/>
    </row>
    <row r="580" s="260" customFormat="1" ht="17.25" customHeight="1" spans="1:4">
      <c r="A580" s="255">
        <v>20802</v>
      </c>
      <c r="B580" s="269" t="s">
        <v>492</v>
      </c>
      <c r="C580" s="258">
        <f>SUM(C581:C587)</f>
        <v>149</v>
      </c>
      <c r="D580" s="263"/>
    </row>
    <row r="581" s="260" customFormat="1" ht="17.25" customHeight="1" spans="1:4">
      <c r="A581" s="255">
        <v>2080201</v>
      </c>
      <c r="B581" s="270" t="s">
        <v>105</v>
      </c>
      <c r="C581" s="257">
        <v>149</v>
      </c>
      <c r="D581" s="263"/>
    </row>
    <row r="582" s="260" customFormat="1" ht="17.25" customHeight="1" spans="1:4">
      <c r="A582" s="255">
        <v>2080202</v>
      </c>
      <c r="B582" s="270" t="s">
        <v>106</v>
      </c>
      <c r="C582" s="257"/>
      <c r="D582" s="263"/>
    </row>
    <row r="583" s="260" customFormat="1" ht="17.25" customHeight="1" spans="1:4">
      <c r="A583" s="255">
        <v>2080203</v>
      </c>
      <c r="B583" s="270" t="s">
        <v>107</v>
      </c>
      <c r="C583" s="257"/>
      <c r="D583" s="263"/>
    </row>
    <row r="584" s="260" customFormat="1" ht="17.25" customHeight="1" spans="1:4">
      <c r="A584" s="255">
        <v>2080206</v>
      </c>
      <c r="B584" s="270" t="s">
        <v>493</v>
      </c>
      <c r="C584" s="257"/>
      <c r="D584" s="263"/>
    </row>
    <row r="585" s="260" customFormat="1" ht="17.25" customHeight="1" spans="1:4">
      <c r="A585" s="255">
        <v>2080207</v>
      </c>
      <c r="B585" s="270" t="s">
        <v>494</v>
      </c>
      <c r="C585" s="257"/>
      <c r="D585" s="263"/>
    </row>
    <row r="586" s="260" customFormat="1" ht="17.25" customHeight="1" spans="1:4">
      <c r="A586" s="255">
        <v>2080208</v>
      </c>
      <c r="B586" s="270" t="s">
        <v>495</v>
      </c>
      <c r="C586" s="257"/>
      <c r="D586" s="263"/>
    </row>
    <row r="587" s="260" customFormat="1" ht="17.25" customHeight="1" spans="1:4">
      <c r="A587" s="255">
        <v>2080299</v>
      </c>
      <c r="B587" s="270" t="s">
        <v>496</v>
      </c>
      <c r="C587" s="257"/>
      <c r="D587" s="263"/>
    </row>
    <row r="588" s="260" customFormat="1" ht="17.25" customHeight="1" spans="1:4">
      <c r="A588" s="255">
        <v>20804</v>
      </c>
      <c r="B588" s="269" t="s">
        <v>497</v>
      </c>
      <c r="C588" s="258">
        <f>C589</f>
        <v>0</v>
      </c>
      <c r="D588" s="263"/>
    </row>
    <row r="589" s="260" customFormat="1" ht="17.25" customHeight="1" spans="1:4">
      <c r="A589" s="255">
        <v>2080402</v>
      </c>
      <c r="B589" s="270" t="s">
        <v>498</v>
      </c>
      <c r="C589" s="257"/>
      <c r="D589" s="263"/>
    </row>
    <row r="590" s="260" customFormat="1" ht="17.25" customHeight="1" spans="1:4">
      <c r="A590" s="255">
        <v>20805</v>
      </c>
      <c r="B590" s="269" t="s">
        <v>499</v>
      </c>
      <c r="C590" s="258">
        <f>SUM(C591:C598)</f>
        <v>24003</v>
      </c>
      <c r="D590" s="263"/>
    </row>
    <row r="591" s="260" customFormat="1" ht="17.25" customHeight="1" spans="1:4">
      <c r="A591" s="255">
        <v>2080501</v>
      </c>
      <c r="B591" s="270" t="s">
        <v>500</v>
      </c>
      <c r="C591" s="257">
        <v>1620</v>
      </c>
      <c r="D591" s="263"/>
    </row>
    <row r="592" s="260" customFormat="1" ht="17.25" customHeight="1" spans="1:4">
      <c r="A592" s="255">
        <v>2080502</v>
      </c>
      <c r="B592" s="270" t="s">
        <v>501</v>
      </c>
      <c r="C592" s="257"/>
      <c r="D592" s="263"/>
    </row>
    <row r="593" s="260" customFormat="1" ht="17.25" customHeight="1" spans="1:4">
      <c r="A593" s="255">
        <v>2080503</v>
      </c>
      <c r="B593" s="270" t="s">
        <v>502</v>
      </c>
      <c r="C593" s="257"/>
      <c r="D593" s="263"/>
    </row>
    <row r="594" s="260" customFormat="1" ht="17.25" customHeight="1" spans="1:4">
      <c r="A594" s="255">
        <v>2080505</v>
      </c>
      <c r="B594" s="270" t="s">
        <v>503</v>
      </c>
      <c r="C594" s="257">
        <v>7972</v>
      </c>
      <c r="D594" s="263"/>
    </row>
    <row r="595" s="260" customFormat="1" ht="17.25" customHeight="1" spans="1:4">
      <c r="A595" s="255">
        <v>2080506</v>
      </c>
      <c r="B595" s="270" t="s">
        <v>504</v>
      </c>
      <c r="C595" s="257">
        <v>1827</v>
      </c>
      <c r="D595" s="263"/>
    </row>
    <row r="596" s="260" customFormat="1" ht="17.25" customHeight="1" spans="1:4">
      <c r="A596" s="255">
        <v>2080507</v>
      </c>
      <c r="B596" s="270" t="s">
        <v>505</v>
      </c>
      <c r="C596" s="257">
        <v>12584</v>
      </c>
      <c r="D596" s="263"/>
    </row>
    <row r="597" s="260" customFormat="1" ht="17.25" customHeight="1" spans="1:4">
      <c r="A597" s="255">
        <v>2080508</v>
      </c>
      <c r="B597" s="270" t="s">
        <v>506</v>
      </c>
      <c r="C597" s="257"/>
      <c r="D597" s="263"/>
    </row>
    <row r="598" s="260" customFormat="1" ht="17.25" customHeight="1" spans="1:4">
      <c r="A598" s="255">
        <v>2080599</v>
      </c>
      <c r="B598" s="270" t="s">
        <v>507</v>
      </c>
      <c r="C598" s="257"/>
      <c r="D598" s="263"/>
    </row>
    <row r="599" s="260" customFormat="1" ht="17.25" customHeight="1" spans="1:4">
      <c r="A599" s="255">
        <v>20806</v>
      </c>
      <c r="B599" s="269" t="s">
        <v>508</v>
      </c>
      <c r="C599" s="258">
        <f>SUM(C600:C602)</f>
        <v>0</v>
      </c>
      <c r="D599" s="263"/>
    </row>
    <row r="600" s="260" customFormat="1" ht="17.25" customHeight="1" spans="1:4">
      <c r="A600" s="255">
        <v>2080601</v>
      </c>
      <c r="B600" s="270" t="s">
        <v>509</v>
      </c>
      <c r="C600" s="257"/>
      <c r="D600" s="263"/>
    </row>
    <row r="601" s="260" customFormat="1" ht="17.25" customHeight="1" spans="1:4">
      <c r="A601" s="255">
        <v>2080602</v>
      </c>
      <c r="B601" s="270" t="s">
        <v>510</v>
      </c>
      <c r="C601" s="257"/>
      <c r="D601" s="263"/>
    </row>
    <row r="602" s="260" customFormat="1" ht="17.25" customHeight="1" spans="1:4">
      <c r="A602" s="255">
        <v>2080699</v>
      </c>
      <c r="B602" s="270" t="s">
        <v>511</v>
      </c>
      <c r="C602" s="257"/>
      <c r="D602" s="263"/>
    </row>
    <row r="603" s="260" customFormat="1" ht="17.25" customHeight="1" spans="1:4">
      <c r="A603" s="255">
        <v>20807</v>
      </c>
      <c r="B603" s="269" t="s">
        <v>512</v>
      </c>
      <c r="C603" s="258">
        <f>SUM(C604:C612)</f>
        <v>2152</v>
      </c>
      <c r="D603" s="263"/>
    </row>
    <row r="604" s="260" customFormat="1" ht="17.25" customHeight="1" spans="1:4">
      <c r="A604" s="255">
        <v>2080701</v>
      </c>
      <c r="B604" s="270" t="s">
        <v>513</v>
      </c>
      <c r="C604" s="257"/>
      <c r="D604" s="263"/>
    </row>
    <row r="605" s="260" customFormat="1" ht="17.25" customHeight="1" spans="1:4">
      <c r="A605" s="255">
        <v>2080702</v>
      </c>
      <c r="B605" s="270" t="s">
        <v>514</v>
      </c>
      <c r="C605" s="257"/>
      <c r="D605" s="263"/>
    </row>
    <row r="606" s="260" customFormat="1" ht="17.25" customHeight="1" spans="1:4">
      <c r="A606" s="255">
        <v>2080704</v>
      </c>
      <c r="B606" s="270" t="s">
        <v>515</v>
      </c>
      <c r="C606" s="257"/>
      <c r="D606" s="263"/>
    </row>
    <row r="607" s="260" customFormat="1" ht="17.25" customHeight="1" spans="1:4">
      <c r="A607" s="255">
        <v>2080705</v>
      </c>
      <c r="B607" s="270" t="s">
        <v>516</v>
      </c>
      <c r="C607" s="257"/>
      <c r="D607" s="263"/>
    </row>
    <row r="608" s="260" customFormat="1" ht="17.25" customHeight="1" spans="1:4">
      <c r="A608" s="255">
        <v>2080709</v>
      </c>
      <c r="B608" s="270" t="s">
        <v>517</v>
      </c>
      <c r="C608" s="257"/>
      <c r="D608" s="263"/>
    </row>
    <row r="609" s="260" customFormat="1" ht="17.25" customHeight="1" spans="1:4">
      <c r="A609" s="255">
        <v>2080711</v>
      </c>
      <c r="B609" s="270" t="s">
        <v>518</v>
      </c>
      <c r="C609" s="257"/>
      <c r="D609" s="263"/>
    </row>
    <row r="610" s="260" customFormat="1" ht="17.25" customHeight="1" spans="1:4">
      <c r="A610" s="255">
        <v>2080712</v>
      </c>
      <c r="B610" s="270" t="s">
        <v>519</v>
      </c>
      <c r="C610" s="257"/>
      <c r="D610" s="263"/>
    </row>
    <row r="611" s="260" customFormat="1" ht="17.25" customHeight="1" spans="1:4">
      <c r="A611" s="255">
        <v>2080713</v>
      </c>
      <c r="B611" s="270" t="s">
        <v>520</v>
      </c>
      <c r="C611" s="257"/>
      <c r="D611" s="263"/>
    </row>
    <row r="612" s="260" customFormat="1" ht="17.25" customHeight="1" spans="1:4">
      <c r="A612" s="255">
        <v>2080799</v>
      </c>
      <c r="B612" s="270" t="s">
        <v>521</v>
      </c>
      <c r="C612" s="257">
        <v>2152</v>
      </c>
      <c r="D612" s="263"/>
    </row>
    <row r="613" s="260" customFormat="1" ht="17.25" customHeight="1" spans="1:4">
      <c r="A613" s="255">
        <v>20808</v>
      </c>
      <c r="B613" s="269" t="s">
        <v>522</v>
      </c>
      <c r="C613" s="258">
        <f>SUM(C614:C621)</f>
        <v>4890</v>
      </c>
      <c r="D613" s="263"/>
    </row>
    <row r="614" s="260" customFormat="1" ht="17.25" customHeight="1" spans="1:4">
      <c r="A614" s="255">
        <v>2080801</v>
      </c>
      <c r="B614" s="270" t="s">
        <v>523</v>
      </c>
      <c r="C614" s="257">
        <v>2293</v>
      </c>
      <c r="D614" s="263"/>
    </row>
    <row r="615" s="260" customFormat="1" ht="17.25" customHeight="1" spans="1:4">
      <c r="A615" s="255">
        <v>2080802</v>
      </c>
      <c r="B615" s="270" t="s">
        <v>524</v>
      </c>
      <c r="C615" s="257"/>
      <c r="D615" s="263"/>
    </row>
    <row r="616" s="260" customFormat="1" ht="17.25" customHeight="1" spans="1:4">
      <c r="A616" s="255">
        <v>2080803</v>
      </c>
      <c r="B616" s="270" t="s">
        <v>525</v>
      </c>
      <c r="C616" s="257"/>
      <c r="D616" s="263"/>
    </row>
    <row r="617" s="260" customFormat="1" ht="17.25" customHeight="1" spans="1:4">
      <c r="A617" s="255">
        <v>2080805</v>
      </c>
      <c r="B617" s="270" t="s">
        <v>526</v>
      </c>
      <c r="C617" s="257">
        <v>100</v>
      </c>
      <c r="D617" s="263"/>
    </row>
    <row r="618" s="260" customFormat="1" ht="17.25" customHeight="1" spans="1:4">
      <c r="A618" s="255">
        <v>2080806</v>
      </c>
      <c r="B618" s="270" t="s">
        <v>527</v>
      </c>
      <c r="C618" s="257"/>
      <c r="D618" s="263"/>
    </row>
    <row r="619" s="260" customFormat="1" ht="17.25" customHeight="1" spans="1:4">
      <c r="A619" s="255">
        <v>2080807</v>
      </c>
      <c r="B619" s="270" t="s">
        <v>528</v>
      </c>
      <c r="C619" s="257"/>
      <c r="D619" s="263"/>
    </row>
    <row r="620" s="260" customFormat="1" ht="17.25" customHeight="1" spans="1:4">
      <c r="A620" s="255">
        <v>2080808</v>
      </c>
      <c r="B620" s="270" t="s">
        <v>529</v>
      </c>
      <c r="C620" s="257">
        <v>4</v>
      </c>
      <c r="D620" s="263"/>
    </row>
    <row r="621" s="260" customFormat="1" ht="17.25" customHeight="1" spans="1:4">
      <c r="A621" s="255">
        <v>2080899</v>
      </c>
      <c r="B621" s="270" t="s">
        <v>530</v>
      </c>
      <c r="C621" s="257">
        <v>2493</v>
      </c>
      <c r="D621" s="263"/>
    </row>
    <row r="622" s="260" customFormat="1" ht="17.25" customHeight="1" spans="1:4">
      <c r="A622" s="255">
        <v>20809</v>
      </c>
      <c r="B622" s="269" t="s">
        <v>531</v>
      </c>
      <c r="C622" s="258">
        <f>SUM(C623:C628)</f>
        <v>151</v>
      </c>
      <c r="D622" s="263"/>
    </row>
    <row r="623" s="260" customFormat="1" ht="17.25" customHeight="1" spans="1:4">
      <c r="A623" s="255">
        <v>2080901</v>
      </c>
      <c r="B623" s="270" t="s">
        <v>532</v>
      </c>
      <c r="C623" s="257"/>
      <c r="D623" s="263"/>
    </row>
    <row r="624" s="260" customFormat="1" ht="17.25" customHeight="1" spans="1:4">
      <c r="A624" s="255">
        <v>2080902</v>
      </c>
      <c r="B624" s="270" t="s">
        <v>533</v>
      </c>
      <c r="C624" s="257">
        <v>37</v>
      </c>
      <c r="D624" s="263"/>
    </row>
    <row r="625" s="260" customFormat="1" ht="17.25" customHeight="1" spans="1:4">
      <c r="A625" s="255">
        <v>2080903</v>
      </c>
      <c r="B625" s="270" t="s">
        <v>534</v>
      </c>
      <c r="C625" s="257"/>
      <c r="D625" s="263"/>
    </row>
    <row r="626" s="260" customFormat="1" ht="17.25" customHeight="1" spans="1:4">
      <c r="A626" s="255">
        <v>2080904</v>
      </c>
      <c r="B626" s="270" t="s">
        <v>535</v>
      </c>
      <c r="C626" s="257">
        <v>16</v>
      </c>
      <c r="D626" s="263"/>
    </row>
    <row r="627" s="260" customFormat="1" ht="17.25" customHeight="1" spans="1:4">
      <c r="A627" s="255">
        <v>2080905</v>
      </c>
      <c r="B627" s="270" t="s">
        <v>536</v>
      </c>
      <c r="C627" s="257">
        <v>54</v>
      </c>
      <c r="D627" s="263"/>
    </row>
    <row r="628" s="260" customFormat="1" ht="17.25" customHeight="1" spans="1:4">
      <c r="A628" s="255">
        <v>2080999</v>
      </c>
      <c r="B628" s="270" t="s">
        <v>537</v>
      </c>
      <c r="C628" s="257">
        <v>44</v>
      </c>
      <c r="D628" s="263"/>
    </row>
    <row r="629" s="260" customFormat="1" ht="17.25" customHeight="1" spans="1:4">
      <c r="A629" s="255">
        <v>20810</v>
      </c>
      <c r="B629" s="269" t="s">
        <v>538</v>
      </c>
      <c r="C629" s="258">
        <f>SUM(C630:C636)</f>
        <v>671</v>
      </c>
      <c r="D629" s="263"/>
    </row>
    <row r="630" s="260" customFormat="1" ht="17.25" customHeight="1" spans="1:4">
      <c r="A630" s="255">
        <v>2081001</v>
      </c>
      <c r="B630" s="270" t="s">
        <v>539</v>
      </c>
      <c r="C630" s="257">
        <v>209</v>
      </c>
      <c r="D630" s="263"/>
    </row>
    <row r="631" s="260" customFormat="1" ht="17.25" customHeight="1" spans="1:4">
      <c r="A631" s="255">
        <v>2081002</v>
      </c>
      <c r="B631" s="270" t="s">
        <v>540</v>
      </c>
      <c r="C631" s="257">
        <v>366</v>
      </c>
      <c r="D631" s="263"/>
    </row>
    <row r="632" s="260" customFormat="1" ht="17.25" customHeight="1" spans="1:4">
      <c r="A632" s="255">
        <v>2081003</v>
      </c>
      <c r="B632" s="270" t="s">
        <v>541</v>
      </c>
      <c r="C632" s="257"/>
      <c r="D632" s="263"/>
    </row>
    <row r="633" s="260" customFormat="1" ht="17.25" customHeight="1" spans="1:4">
      <c r="A633" s="255">
        <v>2081004</v>
      </c>
      <c r="B633" s="270" t="s">
        <v>542</v>
      </c>
      <c r="C633" s="257">
        <v>14</v>
      </c>
      <c r="D633" s="263"/>
    </row>
    <row r="634" s="260" customFormat="1" ht="17.25" customHeight="1" spans="1:4">
      <c r="A634" s="255">
        <v>2081005</v>
      </c>
      <c r="B634" s="270" t="s">
        <v>543</v>
      </c>
      <c r="C634" s="257"/>
      <c r="D634" s="263"/>
    </row>
    <row r="635" s="260" customFormat="1" ht="17.25" customHeight="1" spans="1:4">
      <c r="A635" s="255">
        <v>2081006</v>
      </c>
      <c r="B635" s="270" t="s">
        <v>544</v>
      </c>
      <c r="C635" s="257"/>
      <c r="D635" s="263"/>
    </row>
    <row r="636" s="260" customFormat="1" ht="17.25" customHeight="1" spans="1:4">
      <c r="A636" s="255">
        <v>2081099</v>
      </c>
      <c r="B636" s="270" t="s">
        <v>545</v>
      </c>
      <c r="C636" s="257">
        <v>82</v>
      </c>
      <c r="D636" s="263"/>
    </row>
    <row r="637" s="260" customFormat="1" ht="17.25" customHeight="1" spans="1:4">
      <c r="A637" s="255">
        <v>20811</v>
      </c>
      <c r="B637" s="269" t="s">
        <v>546</v>
      </c>
      <c r="C637" s="258">
        <f>SUM(C638:C645)</f>
        <v>1118</v>
      </c>
      <c r="D637" s="263"/>
    </row>
    <row r="638" s="260" customFormat="1" ht="17.25" customHeight="1" spans="1:4">
      <c r="A638" s="255">
        <v>2081101</v>
      </c>
      <c r="B638" s="270" t="s">
        <v>105</v>
      </c>
      <c r="C638" s="257">
        <v>20</v>
      </c>
      <c r="D638" s="263"/>
    </row>
    <row r="639" s="260" customFormat="1" ht="17.25" customHeight="1" spans="1:4">
      <c r="A639" s="255">
        <v>2081102</v>
      </c>
      <c r="B639" s="270" t="s">
        <v>106</v>
      </c>
      <c r="C639" s="257"/>
      <c r="D639" s="263"/>
    </row>
    <row r="640" s="260" customFormat="1" ht="17.25" customHeight="1" spans="1:4">
      <c r="A640" s="255">
        <v>2081103</v>
      </c>
      <c r="B640" s="270" t="s">
        <v>107</v>
      </c>
      <c r="C640" s="257"/>
      <c r="D640" s="263"/>
    </row>
    <row r="641" s="260" customFormat="1" ht="17.25" customHeight="1" spans="1:4">
      <c r="A641" s="255">
        <v>2081104</v>
      </c>
      <c r="B641" s="270" t="s">
        <v>547</v>
      </c>
      <c r="C641" s="257">
        <v>36</v>
      </c>
      <c r="D641" s="263"/>
    </row>
    <row r="642" s="260" customFormat="1" ht="17.25" customHeight="1" spans="1:4">
      <c r="A642" s="255">
        <v>2081105</v>
      </c>
      <c r="B642" s="270" t="s">
        <v>548</v>
      </c>
      <c r="C642" s="257">
        <v>44</v>
      </c>
      <c r="D642" s="263"/>
    </row>
    <row r="643" s="260" customFormat="1" ht="17.25" customHeight="1" spans="1:4">
      <c r="A643" s="255">
        <v>2081106</v>
      </c>
      <c r="B643" s="270" t="s">
        <v>549</v>
      </c>
      <c r="C643" s="257"/>
      <c r="D643" s="263"/>
    </row>
    <row r="644" s="260" customFormat="1" ht="17.25" customHeight="1" spans="1:4">
      <c r="A644" s="255">
        <v>2081107</v>
      </c>
      <c r="B644" s="270" t="s">
        <v>550</v>
      </c>
      <c r="C644" s="257">
        <v>913</v>
      </c>
      <c r="D644" s="263"/>
    </row>
    <row r="645" s="260" customFormat="1" ht="17.25" customHeight="1" spans="1:4">
      <c r="A645" s="255">
        <v>2081199</v>
      </c>
      <c r="B645" s="270" t="s">
        <v>551</v>
      </c>
      <c r="C645" s="257">
        <v>105</v>
      </c>
      <c r="D645" s="263"/>
    </row>
    <row r="646" s="260" customFormat="1" ht="17.25" customHeight="1" spans="1:4">
      <c r="A646" s="255">
        <v>20816</v>
      </c>
      <c r="B646" s="269" t="s">
        <v>552</v>
      </c>
      <c r="C646" s="258">
        <f>SUM(C647:C651)</f>
        <v>16</v>
      </c>
      <c r="D646" s="263"/>
    </row>
    <row r="647" s="260" customFormat="1" ht="17.25" customHeight="1" spans="1:4">
      <c r="A647" s="255">
        <v>2081601</v>
      </c>
      <c r="B647" s="270" t="s">
        <v>105</v>
      </c>
      <c r="C647" s="257">
        <v>7</v>
      </c>
      <c r="D647" s="263"/>
    </row>
    <row r="648" s="260" customFormat="1" ht="17.25" customHeight="1" spans="1:4">
      <c r="A648" s="255">
        <v>2081602</v>
      </c>
      <c r="B648" s="270" t="s">
        <v>106</v>
      </c>
      <c r="C648" s="257">
        <v>9</v>
      </c>
      <c r="D648" s="263"/>
    </row>
    <row r="649" s="260" customFormat="1" ht="17.25" customHeight="1" spans="1:4">
      <c r="A649" s="255">
        <v>2081603</v>
      </c>
      <c r="B649" s="270" t="s">
        <v>107</v>
      </c>
      <c r="C649" s="257"/>
      <c r="D649" s="263"/>
    </row>
    <row r="650" s="260" customFormat="1" ht="17.25" customHeight="1" spans="1:4">
      <c r="A650" s="255">
        <v>2081650</v>
      </c>
      <c r="B650" s="270" t="s">
        <v>114</v>
      </c>
      <c r="C650" s="257"/>
      <c r="D650" s="263"/>
    </row>
    <row r="651" s="260" customFormat="1" ht="17.25" customHeight="1" spans="1:4">
      <c r="A651" s="255">
        <v>2081699</v>
      </c>
      <c r="B651" s="270" t="s">
        <v>553</v>
      </c>
      <c r="C651" s="257"/>
      <c r="D651" s="263"/>
    </row>
    <row r="652" s="260" customFormat="1" ht="17.25" customHeight="1" spans="1:4">
      <c r="A652" s="255">
        <v>20819</v>
      </c>
      <c r="B652" s="269" t="s">
        <v>554</v>
      </c>
      <c r="C652" s="258">
        <f>SUM(C653:C654)</f>
        <v>3250</v>
      </c>
      <c r="D652" s="263"/>
    </row>
    <row r="653" s="260" customFormat="1" ht="17.25" customHeight="1" spans="1:4">
      <c r="A653" s="255">
        <v>2081901</v>
      </c>
      <c r="B653" s="270" t="s">
        <v>555</v>
      </c>
      <c r="C653" s="257">
        <v>363</v>
      </c>
      <c r="D653" s="263"/>
    </row>
    <row r="654" s="260" customFormat="1" ht="17.25" customHeight="1" spans="1:4">
      <c r="A654" s="255">
        <v>2081902</v>
      </c>
      <c r="B654" s="270" t="s">
        <v>556</v>
      </c>
      <c r="C654" s="257">
        <v>2887</v>
      </c>
      <c r="D654" s="263"/>
    </row>
    <row r="655" s="260" customFormat="1" ht="17.25" customHeight="1" spans="1:4">
      <c r="A655" s="255">
        <v>20820</v>
      </c>
      <c r="B655" s="269" t="s">
        <v>557</v>
      </c>
      <c r="C655" s="258">
        <f>SUM(C656:C657)</f>
        <v>240</v>
      </c>
      <c r="D655" s="263"/>
    </row>
    <row r="656" s="260" customFormat="1" ht="17.25" customHeight="1" spans="1:4">
      <c r="A656" s="255">
        <v>2082001</v>
      </c>
      <c r="B656" s="270" t="s">
        <v>558</v>
      </c>
      <c r="C656" s="257">
        <v>232</v>
      </c>
      <c r="D656" s="263"/>
    </row>
    <row r="657" s="260" customFormat="1" ht="17.25" customHeight="1" spans="1:4">
      <c r="A657" s="255">
        <v>2082002</v>
      </c>
      <c r="B657" s="270" t="s">
        <v>559</v>
      </c>
      <c r="C657" s="257">
        <v>8</v>
      </c>
      <c r="D657" s="263"/>
    </row>
    <row r="658" s="260" customFormat="1" ht="17.25" customHeight="1" spans="1:4">
      <c r="A658" s="255">
        <v>20821</v>
      </c>
      <c r="B658" s="269" t="s">
        <v>560</v>
      </c>
      <c r="C658" s="258">
        <f>SUM(C659:C660)</f>
        <v>1272</v>
      </c>
      <c r="D658" s="263"/>
    </row>
    <row r="659" s="260" customFormat="1" ht="17.25" customHeight="1" spans="1:4">
      <c r="A659" s="255">
        <v>2082101</v>
      </c>
      <c r="B659" s="270" t="s">
        <v>561</v>
      </c>
      <c r="C659" s="257">
        <v>36</v>
      </c>
      <c r="D659" s="263"/>
    </row>
    <row r="660" s="260" customFormat="1" ht="17.25" customHeight="1" spans="1:4">
      <c r="A660" s="255">
        <v>2082102</v>
      </c>
      <c r="B660" s="270" t="s">
        <v>562</v>
      </c>
      <c r="C660" s="257">
        <v>1236</v>
      </c>
      <c r="D660" s="263"/>
    </row>
    <row r="661" s="260" customFormat="1" ht="17.25" customHeight="1" spans="1:4">
      <c r="A661" s="255">
        <v>20824</v>
      </c>
      <c r="B661" s="269" t="s">
        <v>563</v>
      </c>
      <c r="C661" s="258">
        <f>SUM(C662:C663)</f>
        <v>0</v>
      </c>
      <c r="D661" s="263"/>
    </row>
    <row r="662" s="260" customFormat="1" ht="17.25" customHeight="1" spans="1:4">
      <c r="A662" s="255">
        <v>2082401</v>
      </c>
      <c r="B662" s="270" t="s">
        <v>564</v>
      </c>
      <c r="C662" s="257"/>
      <c r="D662" s="263"/>
    </row>
    <row r="663" s="260" customFormat="1" ht="17.25" customHeight="1" spans="1:4">
      <c r="A663" s="255">
        <v>2082402</v>
      </c>
      <c r="B663" s="270" t="s">
        <v>565</v>
      </c>
      <c r="C663" s="257"/>
      <c r="D663" s="263"/>
    </row>
    <row r="664" s="260" customFormat="1" ht="17.25" customHeight="1" spans="1:4">
      <c r="A664" s="255">
        <v>20825</v>
      </c>
      <c r="B664" s="269" t="s">
        <v>566</v>
      </c>
      <c r="C664" s="258">
        <f>SUM(C665:C666)</f>
        <v>457</v>
      </c>
      <c r="D664" s="263"/>
    </row>
    <row r="665" s="260" customFormat="1" ht="17.25" customHeight="1" spans="1:4">
      <c r="A665" s="255">
        <v>2082501</v>
      </c>
      <c r="B665" s="270" t="s">
        <v>567</v>
      </c>
      <c r="C665" s="257"/>
      <c r="D665" s="263"/>
    </row>
    <row r="666" s="260" customFormat="1" ht="17.25" customHeight="1" spans="1:4">
      <c r="A666" s="255">
        <v>2082502</v>
      </c>
      <c r="B666" s="270" t="s">
        <v>568</v>
      </c>
      <c r="C666" s="257">
        <v>457</v>
      </c>
      <c r="D666" s="263"/>
    </row>
    <row r="667" s="260" customFormat="1" ht="17.25" customHeight="1" spans="1:4">
      <c r="A667" s="255">
        <v>20826</v>
      </c>
      <c r="B667" s="269" t="s">
        <v>569</v>
      </c>
      <c r="C667" s="258">
        <f>SUM(C668:C670)</f>
        <v>11922</v>
      </c>
      <c r="D667" s="263"/>
    </row>
    <row r="668" s="260" customFormat="1" ht="17.25" customHeight="1" spans="1:4">
      <c r="A668" s="255">
        <v>2082601</v>
      </c>
      <c r="B668" s="270" t="s">
        <v>570</v>
      </c>
      <c r="C668" s="257"/>
      <c r="D668" s="263"/>
    </row>
    <row r="669" s="260" customFormat="1" ht="17.25" customHeight="1" spans="1:4">
      <c r="A669" s="255">
        <v>2082602</v>
      </c>
      <c r="B669" s="270" t="s">
        <v>571</v>
      </c>
      <c r="C669" s="257">
        <v>11892</v>
      </c>
      <c r="D669" s="263"/>
    </row>
    <row r="670" s="260" customFormat="1" ht="17.25" customHeight="1" spans="1:4">
      <c r="A670" s="255">
        <v>2082699</v>
      </c>
      <c r="B670" s="270" t="s">
        <v>572</v>
      </c>
      <c r="C670" s="257">
        <v>30</v>
      </c>
      <c r="D670" s="263"/>
    </row>
    <row r="671" s="260" customFormat="1" ht="17.25" customHeight="1" spans="1:4">
      <c r="A671" s="255">
        <v>20827</v>
      </c>
      <c r="B671" s="269" t="s">
        <v>573</v>
      </c>
      <c r="C671" s="258">
        <f>SUM(C672:C674)</f>
        <v>181</v>
      </c>
      <c r="D671" s="263"/>
    </row>
    <row r="672" s="260" customFormat="1" ht="17.25" customHeight="1" spans="1:4">
      <c r="A672" s="255">
        <v>2082701</v>
      </c>
      <c r="B672" s="270" t="s">
        <v>574</v>
      </c>
      <c r="C672" s="257"/>
      <c r="D672" s="263"/>
    </row>
    <row r="673" s="260" customFormat="1" ht="17.25" customHeight="1" spans="1:4">
      <c r="A673" s="255">
        <v>2082702</v>
      </c>
      <c r="B673" s="270" t="s">
        <v>575</v>
      </c>
      <c r="C673" s="257"/>
      <c r="D673" s="263"/>
    </row>
    <row r="674" s="260" customFormat="1" ht="17.25" customHeight="1" spans="1:4">
      <c r="A674" s="255">
        <v>2082799</v>
      </c>
      <c r="B674" s="270" t="s">
        <v>576</v>
      </c>
      <c r="C674" s="257">
        <v>181</v>
      </c>
      <c r="D674" s="263"/>
    </row>
    <row r="675" s="260" customFormat="1" ht="17.25" customHeight="1" spans="1:4">
      <c r="A675" s="255">
        <v>20828</v>
      </c>
      <c r="B675" s="269" t="s">
        <v>577</v>
      </c>
      <c r="C675" s="258">
        <f>SUM(C676:C683)</f>
        <v>592</v>
      </c>
      <c r="D675" s="263"/>
    </row>
    <row r="676" s="260" customFormat="1" ht="17.25" customHeight="1" spans="1:4">
      <c r="A676" s="255">
        <v>2082801</v>
      </c>
      <c r="B676" s="270" t="s">
        <v>105</v>
      </c>
      <c r="C676" s="257">
        <v>40</v>
      </c>
      <c r="D676" s="263"/>
    </row>
    <row r="677" s="260" customFormat="1" ht="17.25" customHeight="1" spans="1:4">
      <c r="A677" s="255">
        <v>2082802</v>
      </c>
      <c r="B677" s="270" t="s">
        <v>106</v>
      </c>
      <c r="C677" s="257">
        <v>16</v>
      </c>
      <c r="D677" s="263"/>
    </row>
    <row r="678" s="260" customFormat="1" ht="17.25" customHeight="1" spans="1:4">
      <c r="A678" s="255">
        <v>2082803</v>
      </c>
      <c r="B678" s="270" t="s">
        <v>107</v>
      </c>
      <c r="C678" s="257"/>
      <c r="D678" s="263"/>
    </row>
    <row r="679" s="260" customFormat="1" ht="17.25" customHeight="1" spans="1:4">
      <c r="A679" s="255">
        <v>2082804</v>
      </c>
      <c r="B679" s="270" t="s">
        <v>578</v>
      </c>
      <c r="C679" s="257">
        <v>56</v>
      </c>
      <c r="D679" s="263"/>
    </row>
    <row r="680" s="260" customFormat="1" ht="17.25" customHeight="1" spans="1:4">
      <c r="A680" s="255">
        <v>2082805</v>
      </c>
      <c r="B680" s="270" t="s">
        <v>579</v>
      </c>
      <c r="C680" s="257"/>
      <c r="D680" s="263"/>
    </row>
    <row r="681" s="260" customFormat="1" ht="17.25" customHeight="1" spans="1:4">
      <c r="A681" s="255">
        <v>2082806</v>
      </c>
      <c r="B681" s="270" t="s">
        <v>145</v>
      </c>
      <c r="C681" s="257"/>
      <c r="D681" s="263"/>
    </row>
    <row r="682" s="260" customFormat="1" ht="17.25" customHeight="1" spans="1:4">
      <c r="A682" s="255">
        <v>2082850</v>
      </c>
      <c r="B682" s="270" t="s">
        <v>114</v>
      </c>
      <c r="C682" s="257"/>
      <c r="D682" s="263"/>
    </row>
    <row r="683" s="260" customFormat="1" ht="17.25" customHeight="1" spans="1:4">
      <c r="A683" s="255">
        <v>2082899</v>
      </c>
      <c r="B683" s="270" t="s">
        <v>580</v>
      </c>
      <c r="C683" s="257">
        <v>480</v>
      </c>
      <c r="D683" s="263"/>
    </row>
    <row r="684" s="260" customFormat="1" ht="17.25" customHeight="1" spans="1:4">
      <c r="A684" s="255">
        <v>20830</v>
      </c>
      <c r="B684" s="269" t="s">
        <v>581</v>
      </c>
      <c r="C684" s="258">
        <f>SUM(C685:C686)</f>
        <v>0</v>
      </c>
      <c r="D684" s="263"/>
    </row>
    <row r="685" s="260" customFormat="1" ht="17.25" customHeight="1" spans="1:4">
      <c r="A685" s="255">
        <v>2083001</v>
      </c>
      <c r="B685" s="270" t="s">
        <v>582</v>
      </c>
      <c r="C685" s="257"/>
      <c r="D685" s="263"/>
    </row>
    <row r="686" s="260" customFormat="1" ht="17.25" customHeight="1" spans="1:4">
      <c r="A686" s="255">
        <v>2083099</v>
      </c>
      <c r="B686" s="270" t="s">
        <v>583</v>
      </c>
      <c r="C686" s="257"/>
      <c r="D686" s="263"/>
    </row>
    <row r="687" s="260" customFormat="1" ht="17.25" customHeight="1" spans="1:4">
      <c r="A687" s="255">
        <v>20899</v>
      </c>
      <c r="B687" s="269" t="s">
        <v>584</v>
      </c>
      <c r="C687" s="258">
        <f>C688</f>
        <v>55</v>
      </c>
      <c r="D687" s="263"/>
    </row>
    <row r="688" s="260" customFormat="1" ht="17.25" customHeight="1" spans="1:4">
      <c r="A688" s="255">
        <v>2089999</v>
      </c>
      <c r="B688" s="270" t="s">
        <v>585</v>
      </c>
      <c r="C688" s="257">
        <v>55</v>
      </c>
      <c r="D688" s="263"/>
    </row>
    <row r="689" s="260" customFormat="1" ht="17.25" customHeight="1" spans="1:4">
      <c r="A689" s="255">
        <v>210</v>
      </c>
      <c r="B689" s="269" t="s">
        <v>586</v>
      </c>
      <c r="C689" s="254">
        <f>SUM(C690,C695,C710,C714,C726,C730,C735,C739,C743,C746,C755,C757,C763,C768)</f>
        <v>19798</v>
      </c>
      <c r="D689" s="263"/>
    </row>
    <row r="690" s="260" customFormat="1" ht="17.25" customHeight="1" spans="1:4">
      <c r="A690" s="255">
        <v>21001</v>
      </c>
      <c r="B690" s="269" t="s">
        <v>587</v>
      </c>
      <c r="C690" s="258">
        <f>SUM(C691:C694)</f>
        <v>3953</v>
      </c>
      <c r="D690" s="263"/>
    </row>
    <row r="691" s="260" customFormat="1" ht="17.25" customHeight="1" spans="1:4">
      <c r="A691" s="255">
        <v>2100101</v>
      </c>
      <c r="B691" s="270" t="s">
        <v>105</v>
      </c>
      <c r="C691" s="257">
        <v>60</v>
      </c>
      <c r="D691" s="263"/>
    </row>
    <row r="692" s="260" customFormat="1" ht="17.25" customHeight="1" spans="1:4">
      <c r="A692" s="255">
        <v>2100102</v>
      </c>
      <c r="B692" s="270" t="s">
        <v>106</v>
      </c>
      <c r="C692" s="257"/>
      <c r="D692" s="263"/>
    </row>
    <row r="693" s="260" customFormat="1" ht="17.25" customHeight="1" spans="1:4">
      <c r="A693" s="255">
        <v>2100103</v>
      </c>
      <c r="B693" s="270" t="s">
        <v>107</v>
      </c>
      <c r="C693" s="257"/>
      <c r="D693" s="263"/>
    </row>
    <row r="694" s="260" customFormat="1" ht="17.25" customHeight="1" spans="1:4">
      <c r="A694" s="255">
        <v>2100199</v>
      </c>
      <c r="B694" s="270" t="s">
        <v>588</v>
      </c>
      <c r="C694" s="257">
        <v>3893</v>
      </c>
      <c r="D694" s="263"/>
    </row>
    <row r="695" s="260" customFormat="1" ht="17.25" customHeight="1" spans="1:4">
      <c r="A695" s="255">
        <v>21002</v>
      </c>
      <c r="B695" s="269" t="s">
        <v>589</v>
      </c>
      <c r="C695" s="258">
        <f>SUM(C696:C709)</f>
        <v>975</v>
      </c>
      <c r="D695" s="263"/>
    </row>
    <row r="696" s="260" customFormat="1" ht="17.25" customHeight="1" spans="1:4">
      <c r="A696" s="255">
        <v>2100201</v>
      </c>
      <c r="B696" s="270" t="s">
        <v>590</v>
      </c>
      <c r="C696" s="257"/>
      <c r="D696" s="263"/>
    </row>
    <row r="697" s="260" customFormat="1" ht="17.25" customHeight="1" spans="1:4">
      <c r="A697" s="255">
        <v>2100202</v>
      </c>
      <c r="B697" s="270" t="s">
        <v>591</v>
      </c>
      <c r="C697" s="257">
        <v>203</v>
      </c>
      <c r="D697" s="263"/>
    </row>
    <row r="698" s="260" customFormat="1" ht="17.25" customHeight="1" spans="1:4">
      <c r="A698" s="255">
        <v>2100203</v>
      </c>
      <c r="B698" s="270" t="s">
        <v>592</v>
      </c>
      <c r="C698" s="257"/>
      <c r="D698" s="263"/>
    </row>
    <row r="699" s="260" customFormat="1" ht="17.25" customHeight="1" spans="1:4">
      <c r="A699" s="255">
        <v>2100204</v>
      </c>
      <c r="B699" s="270" t="s">
        <v>593</v>
      </c>
      <c r="C699" s="257"/>
      <c r="D699" s="263"/>
    </row>
    <row r="700" s="260" customFormat="1" ht="17.25" customHeight="1" spans="1:4">
      <c r="A700" s="255">
        <v>2100205</v>
      </c>
      <c r="B700" s="270" t="s">
        <v>594</v>
      </c>
      <c r="C700" s="257"/>
      <c r="D700" s="263"/>
    </row>
    <row r="701" s="260" customFormat="1" ht="17.25" customHeight="1" spans="1:4">
      <c r="A701" s="255">
        <v>2100206</v>
      </c>
      <c r="B701" s="270" t="s">
        <v>595</v>
      </c>
      <c r="C701" s="257"/>
      <c r="D701" s="263"/>
    </row>
    <row r="702" s="260" customFormat="1" ht="17.25" customHeight="1" spans="1:4">
      <c r="A702" s="255">
        <v>2100207</v>
      </c>
      <c r="B702" s="270" t="s">
        <v>596</v>
      </c>
      <c r="C702" s="257"/>
      <c r="D702" s="263"/>
    </row>
    <row r="703" s="260" customFormat="1" ht="17.25" customHeight="1" spans="1:4">
      <c r="A703" s="255">
        <v>2100208</v>
      </c>
      <c r="B703" s="270" t="s">
        <v>597</v>
      </c>
      <c r="C703" s="257"/>
      <c r="D703" s="263"/>
    </row>
    <row r="704" s="260" customFormat="1" ht="17.25" customHeight="1" spans="1:4">
      <c r="A704" s="255">
        <v>2100209</v>
      </c>
      <c r="B704" s="270" t="s">
        <v>598</v>
      </c>
      <c r="C704" s="257"/>
      <c r="D704" s="263"/>
    </row>
    <row r="705" s="260" customFormat="1" ht="17.25" customHeight="1" spans="1:4">
      <c r="A705" s="255">
        <v>2100210</v>
      </c>
      <c r="B705" s="270" t="s">
        <v>599</v>
      </c>
      <c r="C705" s="257"/>
      <c r="D705" s="263"/>
    </row>
    <row r="706" s="260" customFormat="1" ht="17.25" customHeight="1" spans="1:4">
      <c r="A706" s="255">
        <v>2100211</v>
      </c>
      <c r="B706" s="270" t="s">
        <v>600</v>
      </c>
      <c r="C706" s="257"/>
      <c r="D706" s="263"/>
    </row>
    <row r="707" s="260" customFormat="1" ht="17.25" customHeight="1" spans="1:4">
      <c r="A707" s="255">
        <v>2100212</v>
      </c>
      <c r="B707" s="270" t="s">
        <v>601</v>
      </c>
      <c r="C707" s="257"/>
      <c r="D707" s="263"/>
    </row>
    <row r="708" s="260" customFormat="1" ht="17.25" customHeight="1" spans="1:4">
      <c r="A708" s="255">
        <v>2100213</v>
      </c>
      <c r="B708" s="270" t="s">
        <v>602</v>
      </c>
      <c r="C708" s="257"/>
      <c r="D708" s="263"/>
    </row>
    <row r="709" s="260" customFormat="1" ht="17.25" customHeight="1" spans="1:4">
      <c r="A709" s="255">
        <v>2100299</v>
      </c>
      <c r="B709" s="270" t="s">
        <v>603</v>
      </c>
      <c r="C709" s="257">
        <v>772</v>
      </c>
      <c r="D709" s="263"/>
    </row>
    <row r="710" s="260" customFormat="1" ht="17.25" customHeight="1" spans="1:4">
      <c r="A710" s="255">
        <v>21003</v>
      </c>
      <c r="B710" s="269" t="s">
        <v>604</v>
      </c>
      <c r="C710" s="258">
        <f>SUM(C711:C713)</f>
        <v>2411</v>
      </c>
      <c r="D710" s="263"/>
    </row>
    <row r="711" s="260" customFormat="1" ht="17.25" customHeight="1" spans="1:4">
      <c r="A711" s="255">
        <v>2100301</v>
      </c>
      <c r="B711" s="270" t="s">
        <v>605</v>
      </c>
      <c r="C711" s="257"/>
      <c r="D711" s="263"/>
    </row>
    <row r="712" s="260" customFormat="1" ht="17.25" customHeight="1" spans="1:4">
      <c r="A712" s="255">
        <v>2100302</v>
      </c>
      <c r="B712" s="270" t="s">
        <v>606</v>
      </c>
      <c r="C712" s="257">
        <v>1300</v>
      </c>
      <c r="D712" s="263"/>
    </row>
    <row r="713" s="260" customFormat="1" ht="17.25" customHeight="1" spans="1:4">
      <c r="A713" s="255">
        <v>2100399</v>
      </c>
      <c r="B713" s="270" t="s">
        <v>607</v>
      </c>
      <c r="C713" s="257">
        <v>1111</v>
      </c>
      <c r="D713" s="263"/>
    </row>
    <row r="714" s="260" customFormat="1" ht="17.25" customHeight="1" spans="1:4">
      <c r="A714" s="255">
        <v>21004</v>
      </c>
      <c r="B714" s="269" t="s">
        <v>608</v>
      </c>
      <c r="C714" s="258">
        <f>SUM(C715:C725)</f>
        <v>5475</v>
      </c>
      <c r="D714" s="263"/>
    </row>
    <row r="715" s="260" customFormat="1" ht="17.25" customHeight="1" spans="1:4">
      <c r="A715" s="255">
        <v>2100401</v>
      </c>
      <c r="B715" s="270" t="s">
        <v>609</v>
      </c>
      <c r="C715" s="257">
        <v>767</v>
      </c>
      <c r="D715" s="263"/>
    </row>
    <row r="716" s="260" customFormat="1" ht="17.25" customHeight="1" spans="1:4">
      <c r="A716" s="255">
        <v>2100402</v>
      </c>
      <c r="B716" s="270" t="s">
        <v>610</v>
      </c>
      <c r="C716" s="257">
        <v>26</v>
      </c>
      <c r="D716" s="263"/>
    </row>
    <row r="717" s="260" customFormat="1" ht="17.25" customHeight="1" spans="1:4">
      <c r="A717" s="255">
        <v>2100403</v>
      </c>
      <c r="B717" s="270" t="s">
        <v>611</v>
      </c>
      <c r="C717" s="257">
        <v>309</v>
      </c>
      <c r="D717" s="263"/>
    </row>
    <row r="718" s="260" customFormat="1" ht="17.25" customHeight="1" spans="1:4">
      <c r="A718" s="255">
        <v>2100404</v>
      </c>
      <c r="B718" s="270" t="s">
        <v>612</v>
      </c>
      <c r="C718" s="257"/>
      <c r="D718" s="263"/>
    </row>
    <row r="719" s="260" customFormat="1" ht="17.25" customHeight="1" spans="1:4">
      <c r="A719" s="255">
        <v>2100405</v>
      </c>
      <c r="B719" s="270" t="s">
        <v>613</v>
      </c>
      <c r="C719" s="257"/>
      <c r="D719" s="263"/>
    </row>
    <row r="720" s="260" customFormat="1" ht="17.25" customHeight="1" spans="1:4">
      <c r="A720" s="255">
        <v>2100406</v>
      </c>
      <c r="B720" s="270" t="s">
        <v>614</v>
      </c>
      <c r="C720" s="257"/>
      <c r="D720" s="263"/>
    </row>
    <row r="721" s="260" customFormat="1" ht="17.25" customHeight="1" spans="1:4">
      <c r="A721" s="255">
        <v>2100407</v>
      </c>
      <c r="B721" s="270" t="s">
        <v>615</v>
      </c>
      <c r="C721" s="257"/>
      <c r="D721" s="263"/>
    </row>
    <row r="722" s="260" customFormat="1" ht="17.25" customHeight="1" spans="1:4">
      <c r="A722" s="255">
        <v>2100408</v>
      </c>
      <c r="B722" s="270" t="s">
        <v>616</v>
      </c>
      <c r="C722" s="257">
        <v>2821</v>
      </c>
      <c r="D722" s="263"/>
    </row>
    <row r="723" s="260" customFormat="1" ht="17.25" customHeight="1" spans="1:4">
      <c r="A723" s="255">
        <v>2100409</v>
      </c>
      <c r="B723" s="270" t="s">
        <v>617</v>
      </c>
      <c r="C723" s="257">
        <v>561</v>
      </c>
      <c r="D723" s="263"/>
    </row>
    <row r="724" s="260" customFormat="1" ht="17.25" customHeight="1" spans="1:4">
      <c r="A724" s="255">
        <v>2100410</v>
      </c>
      <c r="B724" s="270" t="s">
        <v>618</v>
      </c>
      <c r="C724" s="257">
        <v>5</v>
      </c>
      <c r="D724" s="263"/>
    </row>
    <row r="725" s="260" customFormat="1" ht="17.25" customHeight="1" spans="1:4">
      <c r="A725" s="255">
        <v>2100499</v>
      </c>
      <c r="B725" s="270" t="s">
        <v>619</v>
      </c>
      <c r="C725" s="257">
        <v>986</v>
      </c>
      <c r="D725" s="263"/>
    </row>
    <row r="726" s="260" customFormat="1" ht="17.25" customHeight="1" spans="1:4">
      <c r="A726" s="255">
        <v>21007</v>
      </c>
      <c r="B726" s="269" t="s">
        <v>620</v>
      </c>
      <c r="C726" s="258">
        <f>SUM(C727:C729)</f>
        <v>1709</v>
      </c>
      <c r="D726" s="263"/>
    </row>
    <row r="727" s="260" customFormat="1" ht="17.25" customHeight="1" spans="1:4">
      <c r="A727" s="255">
        <v>2100716</v>
      </c>
      <c r="B727" s="270" t="s">
        <v>621</v>
      </c>
      <c r="C727" s="257">
        <v>43</v>
      </c>
      <c r="D727" s="263"/>
    </row>
    <row r="728" s="260" customFormat="1" ht="17.25" customHeight="1" spans="1:4">
      <c r="A728" s="255">
        <v>2100717</v>
      </c>
      <c r="B728" s="270" t="s">
        <v>622</v>
      </c>
      <c r="C728" s="257">
        <v>1666</v>
      </c>
      <c r="D728" s="263"/>
    </row>
    <row r="729" s="260" customFormat="1" ht="17.25" customHeight="1" spans="1:4">
      <c r="A729" s="255">
        <v>2100799</v>
      </c>
      <c r="B729" s="270" t="s">
        <v>623</v>
      </c>
      <c r="C729" s="257"/>
      <c r="D729" s="263"/>
    </row>
    <row r="730" s="260" customFormat="1" ht="17.25" customHeight="1" spans="1:4">
      <c r="A730" s="255">
        <v>21011</v>
      </c>
      <c r="B730" s="269" t="s">
        <v>624</v>
      </c>
      <c r="C730" s="258">
        <f>SUM(C731:C734)</f>
        <v>100</v>
      </c>
      <c r="D730" s="263"/>
    </row>
    <row r="731" s="260" customFormat="1" ht="17.25" customHeight="1" spans="1:4">
      <c r="A731" s="255">
        <v>2101101</v>
      </c>
      <c r="B731" s="270" t="s">
        <v>625</v>
      </c>
      <c r="C731" s="257"/>
      <c r="D731" s="263"/>
    </row>
    <row r="732" s="260" customFormat="1" ht="17.25" customHeight="1" spans="1:4">
      <c r="A732" s="255">
        <v>2101102</v>
      </c>
      <c r="B732" s="270" t="s">
        <v>626</v>
      </c>
      <c r="C732" s="257"/>
      <c r="D732" s="263"/>
    </row>
    <row r="733" s="260" customFormat="1" ht="17.25" customHeight="1" spans="1:4">
      <c r="A733" s="255">
        <v>2101103</v>
      </c>
      <c r="B733" s="270" t="s">
        <v>627</v>
      </c>
      <c r="C733" s="257"/>
      <c r="D733" s="263"/>
    </row>
    <row r="734" s="260" customFormat="1" ht="17.25" customHeight="1" spans="1:4">
      <c r="A734" s="255">
        <v>2101199</v>
      </c>
      <c r="B734" s="270" t="s">
        <v>628</v>
      </c>
      <c r="C734" s="257">
        <v>100</v>
      </c>
      <c r="D734" s="263"/>
    </row>
    <row r="735" s="260" customFormat="1" ht="17.25" customHeight="1" spans="1:4">
      <c r="A735" s="255">
        <v>21012</v>
      </c>
      <c r="B735" s="269" t="s">
        <v>629</v>
      </c>
      <c r="C735" s="258">
        <f>SUM(C736:C738)</f>
        <v>3930</v>
      </c>
      <c r="D735" s="263"/>
    </row>
    <row r="736" s="260" customFormat="1" ht="17.25" customHeight="1" spans="1:4">
      <c r="A736" s="255">
        <v>2101201</v>
      </c>
      <c r="B736" s="270" t="s">
        <v>630</v>
      </c>
      <c r="C736" s="257"/>
      <c r="D736" s="263"/>
    </row>
    <row r="737" s="260" customFormat="1" ht="17.25" customHeight="1" spans="1:4">
      <c r="A737" s="255">
        <v>2101202</v>
      </c>
      <c r="B737" s="270" t="s">
        <v>631</v>
      </c>
      <c r="C737" s="257"/>
      <c r="D737" s="263"/>
    </row>
    <row r="738" s="260" customFormat="1" ht="17.25" customHeight="1" spans="1:4">
      <c r="A738" s="255">
        <v>2101299</v>
      </c>
      <c r="B738" s="270" t="s">
        <v>632</v>
      </c>
      <c r="C738" s="257">
        <v>3930</v>
      </c>
      <c r="D738" s="263"/>
    </row>
    <row r="739" s="260" customFormat="1" ht="17.25" customHeight="1" spans="1:4">
      <c r="A739" s="255">
        <v>21013</v>
      </c>
      <c r="B739" s="269" t="s">
        <v>633</v>
      </c>
      <c r="C739" s="258">
        <f>SUM(C740:C742)</f>
        <v>792</v>
      </c>
      <c r="D739" s="263"/>
    </row>
    <row r="740" s="260" customFormat="1" ht="17.25" customHeight="1" spans="1:4">
      <c r="A740" s="255">
        <v>2101301</v>
      </c>
      <c r="B740" s="270" t="s">
        <v>634</v>
      </c>
      <c r="C740" s="257">
        <v>792</v>
      </c>
      <c r="D740" s="263"/>
    </row>
    <row r="741" s="260" customFormat="1" ht="17.25" customHeight="1" spans="1:4">
      <c r="A741" s="255">
        <v>2101302</v>
      </c>
      <c r="B741" s="270" t="s">
        <v>635</v>
      </c>
      <c r="C741" s="257"/>
      <c r="D741" s="263"/>
    </row>
    <row r="742" s="260" customFormat="1" ht="17.25" customHeight="1" spans="1:4">
      <c r="A742" s="255">
        <v>2101399</v>
      </c>
      <c r="B742" s="270" t="s">
        <v>636</v>
      </c>
      <c r="C742" s="257"/>
      <c r="D742" s="263"/>
    </row>
    <row r="743" s="260" customFormat="1" ht="17.25" customHeight="1" spans="1:4">
      <c r="A743" s="255">
        <v>21014</v>
      </c>
      <c r="B743" s="269" t="s">
        <v>637</v>
      </c>
      <c r="C743" s="258">
        <f>SUM(C744:C745)</f>
        <v>113</v>
      </c>
      <c r="D743" s="263"/>
    </row>
    <row r="744" s="260" customFormat="1" ht="17.25" customHeight="1" spans="1:4">
      <c r="A744" s="255">
        <v>2101401</v>
      </c>
      <c r="B744" s="270" t="s">
        <v>638</v>
      </c>
      <c r="C744" s="257">
        <v>113</v>
      </c>
      <c r="D744" s="263"/>
    </row>
    <row r="745" s="260" customFormat="1" ht="17.25" customHeight="1" spans="1:4">
      <c r="A745" s="255">
        <v>2101499</v>
      </c>
      <c r="B745" s="270" t="s">
        <v>639</v>
      </c>
      <c r="C745" s="257"/>
      <c r="D745" s="263"/>
    </row>
    <row r="746" s="260" customFormat="1" ht="17.25" customHeight="1" spans="1:4">
      <c r="A746" s="255">
        <v>21015</v>
      </c>
      <c r="B746" s="269" t="s">
        <v>640</v>
      </c>
      <c r="C746" s="258">
        <f>SUM(C747:C754)</f>
        <v>58</v>
      </c>
      <c r="D746" s="263"/>
    </row>
    <row r="747" s="260" customFormat="1" ht="17.25" customHeight="1" spans="1:4">
      <c r="A747" s="255">
        <v>2101501</v>
      </c>
      <c r="B747" s="270" t="s">
        <v>105</v>
      </c>
      <c r="C747" s="257"/>
      <c r="D747" s="263"/>
    </row>
    <row r="748" s="260" customFormat="1" ht="17.25" customHeight="1" spans="1:4">
      <c r="A748" s="255">
        <v>2101502</v>
      </c>
      <c r="B748" s="270" t="s">
        <v>106</v>
      </c>
      <c r="C748" s="257"/>
      <c r="D748" s="263"/>
    </row>
    <row r="749" s="260" customFormat="1" ht="17.25" customHeight="1" spans="1:4">
      <c r="A749" s="255">
        <v>2101503</v>
      </c>
      <c r="B749" s="270" t="s">
        <v>107</v>
      </c>
      <c r="C749" s="257"/>
      <c r="D749" s="263"/>
    </row>
    <row r="750" s="260" customFormat="1" ht="17.25" customHeight="1" spans="1:4">
      <c r="A750" s="255">
        <v>2101504</v>
      </c>
      <c r="B750" s="270" t="s">
        <v>145</v>
      </c>
      <c r="C750" s="257"/>
      <c r="D750" s="263"/>
    </row>
    <row r="751" s="260" customFormat="1" ht="17.25" customHeight="1" spans="1:4">
      <c r="A751" s="255">
        <v>2101505</v>
      </c>
      <c r="B751" s="270" t="s">
        <v>641</v>
      </c>
      <c r="C751" s="257"/>
      <c r="D751" s="263"/>
    </row>
    <row r="752" s="260" customFormat="1" ht="17.25" customHeight="1" spans="1:4">
      <c r="A752" s="255">
        <v>2101506</v>
      </c>
      <c r="B752" s="270" t="s">
        <v>642</v>
      </c>
      <c r="C752" s="257"/>
      <c r="D752" s="263"/>
    </row>
    <row r="753" s="260" customFormat="1" ht="17.25" customHeight="1" spans="1:4">
      <c r="A753" s="255">
        <v>2101550</v>
      </c>
      <c r="B753" s="270" t="s">
        <v>114</v>
      </c>
      <c r="C753" s="257"/>
      <c r="D753" s="263"/>
    </row>
    <row r="754" s="260" customFormat="1" ht="17.25" customHeight="1" spans="1:4">
      <c r="A754" s="255">
        <v>2101599</v>
      </c>
      <c r="B754" s="270" t="s">
        <v>643</v>
      </c>
      <c r="C754" s="257">
        <v>58</v>
      </c>
      <c r="D754" s="263"/>
    </row>
    <row r="755" s="260" customFormat="1" ht="17.25" customHeight="1" spans="1:4">
      <c r="A755" s="255">
        <v>21016</v>
      </c>
      <c r="B755" s="269" t="s">
        <v>644</v>
      </c>
      <c r="C755" s="258">
        <f>C756</f>
        <v>0</v>
      </c>
      <c r="D755" s="263"/>
    </row>
    <row r="756" s="260" customFormat="1" ht="17.25" customHeight="1" spans="1:4">
      <c r="A756" s="255">
        <v>2101601</v>
      </c>
      <c r="B756" s="270" t="s">
        <v>645</v>
      </c>
      <c r="C756" s="257"/>
      <c r="D756" s="263"/>
    </row>
    <row r="757" s="260" customFormat="1" ht="17.25" customHeight="1" spans="1:4">
      <c r="A757" s="255">
        <v>21017</v>
      </c>
      <c r="B757" s="269" t="s">
        <v>646</v>
      </c>
      <c r="C757" s="258">
        <f>SUM(C758:C762)</f>
        <v>101</v>
      </c>
      <c r="D757" s="263"/>
    </row>
    <row r="758" s="260" customFormat="1" ht="17.25" customHeight="1" spans="1:4">
      <c r="A758" s="255">
        <v>2101701</v>
      </c>
      <c r="B758" s="270" t="s">
        <v>105</v>
      </c>
      <c r="C758" s="257"/>
      <c r="D758" s="263"/>
    </row>
    <row r="759" s="260" customFormat="1" ht="17.25" customHeight="1" spans="1:4">
      <c r="A759" s="255">
        <v>2101702</v>
      </c>
      <c r="B759" s="270" t="s">
        <v>106</v>
      </c>
      <c r="C759" s="257"/>
      <c r="D759" s="263"/>
    </row>
    <row r="760" s="260" customFormat="1" ht="17.25" customHeight="1" spans="1:4">
      <c r="A760" s="255">
        <v>2101703</v>
      </c>
      <c r="B760" s="270" t="s">
        <v>107</v>
      </c>
      <c r="C760" s="257"/>
      <c r="D760" s="263"/>
    </row>
    <row r="761" s="260" customFormat="1" ht="17.25" customHeight="1" spans="1:4">
      <c r="A761" s="255">
        <v>2101704</v>
      </c>
      <c r="B761" s="270" t="s">
        <v>647</v>
      </c>
      <c r="C761" s="257">
        <v>101</v>
      </c>
      <c r="D761" s="263"/>
    </row>
    <row r="762" s="260" customFormat="1" ht="17.25" customHeight="1" spans="1:4">
      <c r="A762" s="255">
        <v>2101799</v>
      </c>
      <c r="B762" s="270" t="s">
        <v>648</v>
      </c>
      <c r="C762" s="257"/>
      <c r="D762" s="263"/>
    </row>
    <row r="763" s="260" customFormat="1" ht="17.25" customHeight="1" spans="1:4">
      <c r="A763" s="255">
        <v>21018</v>
      </c>
      <c r="B763" s="269" t="s">
        <v>649</v>
      </c>
      <c r="C763" s="258">
        <f>SUM(C764:C767)</f>
        <v>0</v>
      </c>
      <c r="D763" s="263"/>
    </row>
    <row r="764" s="260" customFormat="1" ht="17.25" customHeight="1" spans="1:4">
      <c r="A764" s="255">
        <v>2101801</v>
      </c>
      <c r="B764" s="270" t="s">
        <v>105</v>
      </c>
      <c r="C764" s="257"/>
      <c r="D764" s="263"/>
    </row>
    <row r="765" s="260" customFormat="1" ht="17.25" customHeight="1" spans="1:4">
      <c r="A765" s="255">
        <v>2101802</v>
      </c>
      <c r="B765" s="270" t="s">
        <v>106</v>
      </c>
      <c r="C765" s="257"/>
      <c r="D765" s="263"/>
    </row>
    <row r="766" s="260" customFormat="1" ht="17.25" customHeight="1" spans="1:4">
      <c r="A766" s="255">
        <v>2101803</v>
      </c>
      <c r="B766" s="270" t="s">
        <v>107</v>
      </c>
      <c r="C766" s="257"/>
      <c r="D766" s="263"/>
    </row>
    <row r="767" s="260" customFormat="1" ht="17.25" customHeight="1" spans="1:4">
      <c r="A767" s="255">
        <v>2101899</v>
      </c>
      <c r="B767" s="270" t="s">
        <v>650</v>
      </c>
      <c r="C767" s="257"/>
      <c r="D767" s="263"/>
    </row>
    <row r="768" s="260" customFormat="1" ht="17.25" customHeight="1" spans="1:4">
      <c r="A768" s="255">
        <v>21099</v>
      </c>
      <c r="B768" s="269" t="s">
        <v>651</v>
      </c>
      <c r="C768" s="258">
        <f>C769</f>
        <v>181</v>
      </c>
      <c r="D768" s="263"/>
    </row>
    <row r="769" s="260" customFormat="1" ht="17.25" customHeight="1" spans="1:4">
      <c r="A769" s="255">
        <v>2109999</v>
      </c>
      <c r="B769" s="270" t="s">
        <v>652</v>
      </c>
      <c r="C769" s="257">
        <v>181</v>
      </c>
      <c r="D769" s="263"/>
    </row>
    <row r="770" s="260" customFormat="1" ht="17.25" customHeight="1" spans="1:4">
      <c r="A770" s="255">
        <v>211</v>
      </c>
      <c r="B770" s="269" t="s">
        <v>653</v>
      </c>
      <c r="C770" s="254">
        <f>SUM(C771,C781,C785,C794,C801,C808,C811,C814,C816,C818,C824,C826,C828,C839)</f>
        <v>11066</v>
      </c>
      <c r="D770" s="263"/>
    </row>
    <row r="771" s="260" customFormat="1" ht="17.25" customHeight="1" spans="1:4">
      <c r="A771" s="255">
        <v>21101</v>
      </c>
      <c r="B771" s="269" t="s">
        <v>654</v>
      </c>
      <c r="C771" s="254">
        <f>SUM(C772:C780)</f>
        <v>245</v>
      </c>
      <c r="D771" s="263"/>
    </row>
    <row r="772" s="260" customFormat="1" ht="17.25" customHeight="1" spans="1:4">
      <c r="A772" s="255">
        <v>2110101</v>
      </c>
      <c r="B772" s="270" t="s">
        <v>105</v>
      </c>
      <c r="C772" s="257">
        <v>45</v>
      </c>
      <c r="D772" s="263"/>
    </row>
    <row r="773" s="260" customFormat="1" ht="17.25" customHeight="1" spans="1:4">
      <c r="A773" s="255">
        <v>2110102</v>
      </c>
      <c r="B773" s="270" t="s">
        <v>106</v>
      </c>
      <c r="C773" s="257"/>
      <c r="D773" s="263"/>
    </row>
    <row r="774" s="260" customFormat="1" ht="17.25" customHeight="1" spans="1:4">
      <c r="A774" s="255">
        <v>2110103</v>
      </c>
      <c r="B774" s="270" t="s">
        <v>107</v>
      </c>
      <c r="C774" s="257"/>
      <c r="D774" s="263"/>
    </row>
    <row r="775" s="260" customFormat="1" ht="17.25" customHeight="1" spans="1:4">
      <c r="A775" s="255">
        <v>2110104</v>
      </c>
      <c r="B775" s="270" t="s">
        <v>655</v>
      </c>
      <c r="C775" s="257"/>
      <c r="D775" s="263"/>
    </row>
    <row r="776" s="260" customFormat="1" ht="17.25" customHeight="1" spans="1:4">
      <c r="A776" s="255">
        <v>2110105</v>
      </c>
      <c r="B776" s="270" t="s">
        <v>656</v>
      </c>
      <c r="C776" s="257"/>
      <c r="D776" s="263"/>
    </row>
    <row r="777" s="260" customFormat="1" ht="17.25" customHeight="1" spans="1:4">
      <c r="A777" s="255">
        <v>2110106</v>
      </c>
      <c r="B777" s="270" t="s">
        <v>657</v>
      </c>
      <c r="C777" s="257"/>
      <c r="D777" s="263"/>
    </row>
    <row r="778" s="260" customFormat="1" ht="17.25" customHeight="1" spans="1:4">
      <c r="A778" s="255">
        <v>2110107</v>
      </c>
      <c r="B778" s="270" t="s">
        <v>658</v>
      </c>
      <c r="C778" s="257"/>
      <c r="D778" s="263"/>
    </row>
    <row r="779" s="260" customFormat="1" ht="17.25" customHeight="1" spans="1:4">
      <c r="A779" s="255">
        <v>2110108</v>
      </c>
      <c r="B779" s="270" t="s">
        <v>659</v>
      </c>
      <c r="C779" s="257"/>
      <c r="D779" s="263"/>
    </row>
    <row r="780" s="260" customFormat="1" ht="17.25" customHeight="1" spans="1:4">
      <c r="A780" s="255">
        <v>2110199</v>
      </c>
      <c r="B780" s="270" t="s">
        <v>660</v>
      </c>
      <c r="C780" s="257">
        <v>200</v>
      </c>
      <c r="D780" s="263"/>
    </row>
    <row r="781" s="260" customFormat="1" ht="17.25" customHeight="1" spans="1:4">
      <c r="A781" s="255">
        <v>21102</v>
      </c>
      <c r="B781" s="269" t="s">
        <v>661</v>
      </c>
      <c r="C781" s="254">
        <f>SUM(C782:C784)</f>
        <v>0</v>
      </c>
      <c r="D781" s="263"/>
    </row>
    <row r="782" s="260" customFormat="1" ht="17.25" customHeight="1" spans="1:4">
      <c r="A782" s="255">
        <v>2110203</v>
      </c>
      <c r="B782" s="270" t="s">
        <v>662</v>
      </c>
      <c r="C782" s="257"/>
      <c r="D782" s="263"/>
    </row>
    <row r="783" s="260" customFormat="1" ht="17.25" customHeight="1" spans="1:4">
      <c r="A783" s="255">
        <v>2110204</v>
      </c>
      <c r="B783" s="270" t="s">
        <v>663</v>
      </c>
      <c r="C783" s="257"/>
      <c r="D783" s="263"/>
    </row>
    <row r="784" s="260" customFormat="1" ht="17.25" customHeight="1" spans="1:4">
      <c r="A784" s="255">
        <v>2110299</v>
      </c>
      <c r="B784" s="270" t="s">
        <v>664</v>
      </c>
      <c r="C784" s="257"/>
      <c r="D784" s="263"/>
    </row>
    <row r="785" s="260" customFormat="1" ht="17.25" customHeight="1" spans="1:4">
      <c r="A785" s="255">
        <v>21103</v>
      </c>
      <c r="B785" s="269" t="s">
        <v>665</v>
      </c>
      <c r="C785" s="254">
        <f>SUM(C786:C793)</f>
        <v>1165</v>
      </c>
      <c r="D785" s="263"/>
    </row>
    <row r="786" s="260" customFormat="1" ht="17.25" customHeight="1" spans="1:4">
      <c r="A786" s="255">
        <v>2110301</v>
      </c>
      <c r="B786" s="270" t="s">
        <v>666</v>
      </c>
      <c r="C786" s="257"/>
      <c r="D786" s="263"/>
    </row>
    <row r="787" s="260" customFormat="1" ht="17.25" customHeight="1" spans="1:4">
      <c r="A787" s="255">
        <v>2110302</v>
      </c>
      <c r="B787" s="270" t="s">
        <v>667</v>
      </c>
      <c r="C787" s="257">
        <v>970</v>
      </c>
      <c r="D787" s="263"/>
    </row>
    <row r="788" s="260" customFormat="1" ht="17.25" customHeight="1" spans="1:4">
      <c r="A788" s="255">
        <v>2110303</v>
      </c>
      <c r="B788" s="270" t="s">
        <v>668</v>
      </c>
      <c r="C788" s="257"/>
      <c r="D788" s="263"/>
    </row>
    <row r="789" s="260" customFormat="1" ht="17.25" customHeight="1" spans="1:4">
      <c r="A789" s="255">
        <v>2110304</v>
      </c>
      <c r="B789" s="270" t="s">
        <v>669</v>
      </c>
      <c r="C789" s="257"/>
      <c r="D789" s="263"/>
    </row>
    <row r="790" s="260" customFormat="1" ht="17.25" customHeight="1" spans="1:4">
      <c r="A790" s="255">
        <v>2110305</v>
      </c>
      <c r="B790" s="270" t="s">
        <v>670</v>
      </c>
      <c r="C790" s="257"/>
      <c r="D790" s="263"/>
    </row>
    <row r="791" s="260" customFormat="1" ht="17.25" customHeight="1" spans="1:4">
      <c r="A791" s="255">
        <v>2110306</v>
      </c>
      <c r="B791" s="270" t="s">
        <v>671</v>
      </c>
      <c r="C791" s="257"/>
      <c r="D791" s="263"/>
    </row>
    <row r="792" s="260" customFormat="1" ht="17.25" customHeight="1" spans="1:4">
      <c r="A792" s="255">
        <v>2110307</v>
      </c>
      <c r="B792" s="270" t="s">
        <v>672</v>
      </c>
      <c r="C792" s="257"/>
      <c r="D792" s="263"/>
    </row>
    <row r="793" s="260" customFormat="1" ht="17.25" customHeight="1" spans="1:4">
      <c r="A793" s="255">
        <v>2110399</v>
      </c>
      <c r="B793" s="270" t="s">
        <v>673</v>
      </c>
      <c r="C793" s="257">
        <v>195</v>
      </c>
      <c r="D793" s="263"/>
    </row>
    <row r="794" s="260" customFormat="1" ht="17.25" customHeight="1" spans="1:4">
      <c r="A794" s="255">
        <v>21104</v>
      </c>
      <c r="B794" s="269" t="s">
        <v>674</v>
      </c>
      <c r="C794" s="254">
        <f>SUM(C795:C800)</f>
        <v>2166</v>
      </c>
      <c r="D794" s="263"/>
    </row>
    <row r="795" s="260" customFormat="1" ht="17.25" customHeight="1" spans="1:4">
      <c r="A795" s="255">
        <v>2110401</v>
      </c>
      <c r="B795" s="270" t="s">
        <v>675</v>
      </c>
      <c r="C795" s="257">
        <v>1006</v>
      </c>
      <c r="D795" s="263"/>
    </row>
    <row r="796" s="260" customFormat="1" ht="17.25" customHeight="1" spans="1:4">
      <c r="A796" s="255">
        <v>2110402</v>
      </c>
      <c r="B796" s="270" t="s">
        <v>676</v>
      </c>
      <c r="C796" s="257">
        <v>230</v>
      </c>
      <c r="D796" s="263"/>
    </row>
    <row r="797" s="260" customFormat="1" ht="17.25" customHeight="1" spans="1:4">
      <c r="A797" s="255">
        <v>2110404</v>
      </c>
      <c r="B797" s="270" t="s">
        <v>677</v>
      </c>
      <c r="C797" s="257"/>
      <c r="D797" s="263"/>
    </row>
    <row r="798" s="260" customFormat="1" ht="17.25" customHeight="1" spans="1:4">
      <c r="A798" s="255">
        <v>2110405</v>
      </c>
      <c r="B798" s="270" t="s">
        <v>678</v>
      </c>
      <c r="C798" s="257"/>
      <c r="D798" s="263"/>
    </row>
    <row r="799" s="260" customFormat="1" ht="17.25" customHeight="1" spans="1:4">
      <c r="A799" s="255">
        <v>2110406</v>
      </c>
      <c r="B799" s="270" t="s">
        <v>679</v>
      </c>
      <c r="C799" s="257">
        <v>505</v>
      </c>
      <c r="D799" s="263"/>
    </row>
    <row r="800" s="260" customFormat="1" ht="17.25" customHeight="1" spans="1:4">
      <c r="A800" s="255">
        <v>2110499</v>
      </c>
      <c r="B800" s="270" t="s">
        <v>680</v>
      </c>
      <c r="C800" s="257">
        <v>425</v>
      </c>
      <c r="D800" s="263"/>
    </row>
    <row r="801" s="260" customFormat="1" ht="17.25" customHeight="1" spans="1:4">
      <c r="A801" s="255">
        <v>21105</v>
      </c>
      <c r="B801" s="269" t="s">
        <v>681</v>
      </c>
      <c r="C801" s="254">
        <f>SUM(C802:C807)</f>
        <v>10</v>
      </c>
      <c r="D801" s="263"/>
    </row>
    <row r="802" s="260" customFormat="1" ht="17.25" customHeight="1" spans="1:4">
      <c r="A802" s="255">
        <v>2110501</v>
      </c>
      <c r="B802" s="270" t="s">
        <v>682</v>
      </c>
      <c r="C802" s="257"/>
      <c r="D802" s="263"/>
    </row>
    <row r="803" s="260" customFormat="1" ht="17.25" customHeight="1" spans="1:4">
      <c r="A803" s="255">
        <v>2110502</v>
      </c>
      <c r="B803" s="270" t="s">
        <v>683</v>
      </c>
      <c r="C803" s="257"/>
      <c r="D803" s="263"/>
    </row>
    <row r="804" s="260" customFormat="1" ht="17.25" customHeight="1" spans="1:4">
      <c r="A804" s="255">
        <v>2110503</v>
      </c>
      <c r="B804" s="270" t="s">
        <v>684</v>
      </c>
      <c r="C804" s="257"/>
      <c r="D804" s="263"/>
    </row>
    <row r="805" s="260" customFormat="1" ht="17.25" customHeight="1" spans="1:4">
      <c r="A805" s="255">
        <v>2110506</v>
      </c>
      <c r="B805" s="270" t="s">
        <v>685</v>
      </c>
      <c r="C805" s="257"/>
      <c r="D805" s="263"/>
    </row>
    <row r="806" s="260" customFormat="1" ht="17.25" customHeight="1" spans="1:4">
      <c r="A806" s="255">
        <v>2110507</v>
      </c>
      <c r="B806" s="270" t="s">
        <v>686</v>
      </c>
      <c r="C806" s="257">
        <v>10</v>
      </c>
      <c r="D806" s="263"/>
    </row>
    <row r="807" s="260" customFormat="1" ht="17.25" customHeight="1" spans="1:4">
      <c r="A807" s="255">
        <v>2110599</v>
      </c>
      <c r="B807" s="270" t="s">
        <v>687</v>
      </c>
      <c r="C807" s="257"/>
      <c r="D807" s="263"/>
    </row>
    <row r="808" s="260" customFormat="1" ht="17.25" customHeight="1" spans="1:4">
      <c r="A808" s="255">
        <v>21107</v>
      </c>
      <c r="B808" s="269" t="s">
        <v>688</v>
      </c>
      <c r="C808" s="258">
        <f>SUM(C809:C810)</f>
        <v>0</v>
      </c>
      <c r="D808" s="263"/>
    </row>
    <row r="809" s="260" customFormat="1" ht="17.25" customHeight="1" spans="1:4">
      <c r="A809" s="255">
        <v>2110704</v>
      </c>
      <c r="B809" s="270" t="s">
        <v>689</v>
      </c>
      <c r="C809" s="257"/>
      <c r="D809" s="263"/>
    </row>
    <row r="810" s="260" customFormat="1" ht="17.25" customHeight="1" spans="1:4">
      <c r="A810" s="255">
        <v>2110799</v>
      </c>
      <c r="B810" s="270" t="s">
        <v>690</v>
      </c>
      <c r="C810" s="257"/>
      <c r="D810" s="263"/>
    </row>
    <row r="811" s="260" customFormat="1" ht="17.25" customHeight="1" spans="1:4">
      <c r="A811" s="255">
        <v>21108</v>
      </c>
      <c r="B811" s="269" t="s">
        <v>691</v>
      </c>
      <c r="C811" s="258">
        <f>SUM(C812:C813)</f>
        <v>0</v>
      </c>
      <c r="D811" s="263"/>
    </row>
    <row r="812" s="260" customFormat="1" ht="17.25" customHeight="1" spans="1:4">
      <c r="A812" s="255">
        <v>2110804</v>
      </c>
      <c r="B812" s="270" t="s">
        <v>692</v>
      </c>
      <c r="C812" s="257"/>
      <c r="D812" s="263"/>
    </row>
    <row r="813" s="260" customFormat="1" ht="17.25" customHeight="1" spans="1:4">
      <c r="A813" s="255">
        <v>2110899</v>
      </c>
      <c r="B813" s="270" t="s">
        <v>693</v>
      </c>
      <c r="C813" s="257"/>
      <c r="D813" s="263"/>
    </row>
    <row r="814" s="260" customFormat="1" ht="17.25" customHeight="1" spans="1:4">
      <c r="A814" s="255">
        <v>21109</v>
      </c>
      <c r="B814" s="269" t="s">
        <v>694</v>
      </c>
      <c r="C814" s="258">
        <f>C815</f>
        <v>0</v>
      </c>
      <c r="D814" s="263"/>
    </row>
    <row r="815" s="260" customFormat="1" ht="17.25" customHeight="1" spans="1:4">
      <c r="A815" s="255">
        <v>2110901</v>
      </c>
      <c r="B815" s="270" t="s">
        <v>695</v>
      </c>
      <c r="C815" s="257"/>
      <c r="D815" s="263"/>
    </row>
    <row r="816" s="260" customFormat="1" ht="17.25" customHeight="1" spans="1:4">
      <c r="A816" s="255">
        <v>21110</v>
      </c>
      <c r="B816" s="269" t="s">
        <v>696</v>
      </c>
      <c r="C816" s="258">
        <f>C817</f>
        <v>0</v>
      </c>
      <c r="D816" s="263"/>
    </row>
    <row r="817" s="260" customFormat="1" ht="17.25" customHeight="1" spans="1:4">
      <c r="A817" s="255">
        <v>2111001</v>
      </c>
      <c r="B817" s="270" t="s">
        <v>697</v>
      </c>
      <c r="C817" s="257"/>
      <c r="D817" s="263"/>
    </row>
    <row r="818" s="260" customFormat="1" ht="17.25" customHeight="1" spans="1:4">
      <c r="A818" s="255">
        <v>21111</v>
      </c>
      <c r="B818" s="269" t="s">
        <v>698</v>
      </c>
      <c r="C818" s="258">
        <f>SUM(C819:C823)</f>
        <v>0</v>
      </c>
      <c r="D818" s="263"/>
    </row>
    <row r="819" s="260" customFormat="1" ht="17.25" customHeight="1" spans="1:4">
      <c r="A819" s="255">
        <v>2111101</v>
      </c>
      <c r="B819" s="270" t="s">
        <v>699</v>
      </c>
      <c r="C819" s="257"/>
      <c r="D819" s="263"/>
    </row>
    <row r="820" s="260" customFormat="1" ht="17.25" customHeight="1" spans="1:4">
      <c r="A820" s="255">
        <v>2111102</v>
      </c>
      <c r="B820" s="270" t="s">
        <v>700</v>
      </c>
      <c r="C820" s="257"/>
      <c r="D820" s="263"/>
    </row>
    <row r="821" s="260" customFormat="1" ht="17.25" customHeight="1" spans="1:4">
      <c r="A821" s="255">
        <v>2111103</v>
      </c>
      <c r="B821" s="270" t="s">
        <v>701</v>
      </c>
      <c r="C821" s="257"/>
      <c r="D821" s="263"/>
    </row>
    <row r="822" s="260" customFormat="1" ht="17.25" customHeight="1" spans="1:4">
      <c r="A822" s="255">
        <v>2111104</v>
      </c>
      <c r="B822" s="270" t="s">
        <v>702</v>
      </c>
      <c r="C822" s="257"/>
      <c r="D822" s="263"/>
    </row>
    <row r="823" s="260" customFormat="1" ht="17.25" customHeight="1" spans="1:4">
      <c r="A823" s="255">
        <v>2111199</v>
      </c>
      <c r="B823" s="270" t="s">
        <v>703</v>
      </c>
      <c r="C823" s="257"/>
      <c r="D823" s="263"/>
    </row>
    <row r="824" s="260" customFormat="1" ht="17.25" customHeight="1" spans="1:4">
      <c r="A824" s="255">
        <v>21112</v>
      </c>
      <c r="B824" s="269" t="s">
        <v>704</v>
      </c>
      <c r="C824" s="258">
        <f>C825</f>
        <v>0</v>
      </c>
      <c r="D824" s="263"/>
    </row>
    <row r="825" s="260" customFormat="1" ht="17.25" customHeight="1" spans="1:4">
      <c r="A825" s="255">
        <v>2111201</v>
      </c>
      <c r="B825" s="270" t="s">
        <v>705</v>
      </c>
      <c r="C825" s="257"/>
      <c r="D825" s="263"/>
    </row>
    <row r="826" s="260" customFormat="1" ht="17.25" customHeight="1" spans="1:4">
      <c r="A826" s="255">
        <v>21113</v>
      </c>
      <c r="B826" s="269" t="s">
        <v>706</v>
      </c>
      <c r="C826" s="258">
        <f>C827</f>
        <v>0</v>
      </c>
      <c r="D826" s="263"/>
    </row>
    <row r="827" s="260" customFormat="1" ht="17.25" customHeight="1" spans="1:4">
      <c r="A827" s="255">
        <v>2111301</v>
      </c>
      <c r="B827" s="270" t="s">
        <v>707</v>
      </c>
      <c r="C827" s="257"/>
      <c r="D827" s="263"/>
    </row>
    <row r="828" s="260" customFormat="1" ht="17.25" customHeight="1" spans="1:4">
      <c r="A828" s="255">
        <v>21114</v>
      </c>
      <c r="B828" s="269" t="s">
        <v>708</v>
      </c>
      <c r="C828" s="258">
        <f>SUM(C829:C838)</f>
        <v>0</v>
      </c>
      <c r="D828" s="263"/>
    </row>
    <row r="829" s="260" customFormat="1" ht="17.25" customHeight="1" spans="1:4">
      <c r="A829" s="255">
        <v>2111401</v>
      </c>
      <c r="B829" s="270" t="s">
        <v>105</v>
      </c>
      <c r="C829" s="257"/>
      <c r="D829" s="263"/>
    </row>
    <row r="830" s="260" customFormat="1" ht="17.25" customHeight="1" spans="1:4">
      <c r="A830" s="255">
        <v>2111402</v>
      </c>
      <c r="B830" s="270" t="s">
        <v>106</v>
      </c>
      <c r="C830" s="257"/>
      <c r="D830" s="263"/>
    </row>
    <row r="831" s="260" customFormat="1" ht="17.25" customHeight="1" spans="1:4">
      <c r="A831" s="255">
        <v>2111403</v>
      </c>
      <c r="B831" s="270" t="s">
        <v>107</v>
      </c>
      <c r="C831" s="257"/>
      <c r="D831" s="263"/>
    </row>
    <row r="832" s="260" customFormat="1" ht="17.25" customHeight="1" spans="1:4">
      <c r="A832" s="255">
        <v>2111406</v>
      </c>
      <c r="B832" s="270" t="s">
        <v>709</v>
      </c>
      <c r="C832" s="257"/>
      <c r="D832" s="263"/>
    </row>
    <row r="833" s="260" customFormat="1" ht="17.25" customHeight="1" spans="1:4">
      <c r="A833" s="255">
        <v>2111407</v>
      </c>
      <c r="B833" s="270" t="s">
        <v>710</v>
      </c>
      <c r="C833" s="257"/>
      <c r="D833" s="263"/>
    </row>
    <row r="834" s="260" customFormat="1" ht="17.25" customHeight="1" spans="1:4">
      <c r="A834" s="255">
        <v>2111408</v>
      </c>
      <c r="B834" s="270" t="s">
        <v>711</v>
      </c>
      <c r="C834" s="257"/>
      <c r="D834" s="263"/>
    </row>
    <row r="835" s="260" customFormat="1" ht="17.25" customHeight="1" spans="1:4">
      <c r="A835" s="255">
        <v>2111411</v>
      </c>
      <c r="B835" s="270" t="s">
        <v>145</v>
      </c>
      <c r="C835" s="257"/>
      <c r="D835" s="263"/>
    </row>
    <row r="836" s="260" customFormat="1" ht="17.25" customHeight="1" spans="1:4">
      <c r="A836" s="255">
        <v>2111413</v>
      </c>
      <c r="B836" s="270" t="s">
        <v>712</v>
      </c>
      <c r="C836" s="257"/>
      <c r="D836" s="263"/>
    </row>
    <row r="837" s="260" customFormat="1" ht="17.25" customHeight="1" spans="1:4">
      <c r="A837" s="255">
        <v>2111450</v>
      </c>
      <c r="B837" s="270" t="s">
        <v>114</v>
      </c>
      <c r="C837" s="257"/>
      <c r="D837" s="263"/>
    </row>
    <row r="838" s="260" customFormat="1" ht="17.25" customHeight="1" spans="1:4">
      <c r="A838" s="255">
        <v>2111499</v>
      </c>
      <c r="B838" s="270" t="s">
        <v>713</v>
      </c>
      <c r="C838" s="257"/>
      <c r="D838" s="263"/>
    </row>
    <row r="839" s="260" customFormat="1" ht="17.25" customHeight="1" spans="1:4">
      <c r="A839" s="255">
        <v>21199</v>
      </c>
      <c r="B839" s="269" t="s">
        <v>714</v>
      </c>
      <c r="C839" s="254">
        <f>C840</f>
        <v>7480</v>
      </c>
      <c r="D839" s="263"/>
    </row>
    <row r="840" s="260" customFormat="1" ht="17.25" customHeight="1" spans="1:4">
      <c r="A840" s="255">
        <v>2119999</v>
      </c>
      <c r="B840" s="270" t="s">
        <v>715</v>
      </c>
      <c r="C840" s="257">
        <v>7480</v>
      </c>
      <c r="D840" s="263"/>
    </row>
    <row r="841" s="260" customFormat="1" ht="17.25" customHeight="1" spans="1:4">
      <c r="A841" s="255">
        <v>212</v>
      </c>
      <c r="B841" s="269" t="s">
        <v>716</v>
      </c>
      <c r="C841" s="254">
        <f>SUM(C842,C853,C855,C858,C860,C862)</f>
        <v>58705</v>
      </c>
      <c r="D841" s="263"/>
    </row>
    <row r="842" s="260" customFormat="1" ht="17.25" customHeight="1" spans="1:4">
      <c r="A842" s="255">
        <v>21201</v>
      </c>
      <c r="B842" s="269" t="s">
        <v>717</v>
      </c>
      <c r="C842" s="258">
        <f>SUM(C843:C852)</f>
        <v>49647</v>
      </c>
      <c r="D842" s="263"/>
    </row>
    <row r="843" s="260" customFormat="1" ht="17.25" customHeight="1" spans="1:4">
      <c r="A843" s="255">
        <v>2120101</v>
      </c>
      <c r="B843" s="270" t="s">
        <v>105</v>
      </c>
      <c r="C843" s="257">
        <v>803</v>
      </c>
      <c r="D843" s="263"/>
    </row>
    <row r="844" s="260" customFormat="1" ht="17.25" customHeight="1" spans="1:4">
      <c r="A844" s="255">
        <v>2120102</v>
      </c>
      <c r="B844" s="270" t="s">
        <v>106</v>
      </c>
      <c r="C844" s="257">
        <v>1</v>
      </c>
      <c r="D844" s="263"/>
    </row>
    <row r="845" s="260" customFormat="1" ht="17.25" customHeight="1" spans="1:4">
      <c r="A845" s="255">
        <v>2120103</v>
      </c>
      <c r="B845" s="270" t="s">
        <v>107</v>
      </c>
      <c r="C845" s="257"/>
      <c r="D845" s="263"/>
    </row>
    <row r="846" s="260" customFormat="1" ht="17.25" customHeight="1" spans="1:4">
      <c r="A846" s="255">
        <v>2120104</v>
      </c>
      <c r="B846" s="270" t="s">
        <v>718</v>
      </c>
      <c r="C846" s="257">
        <v>174</v>
      </c>
      <c r="D846" s="263"/>
    </row>
    <row r="847" s="260" customFormat="1" ht="17.25" customHeight="1" spans="1:4">
      <c r="A847" s="255">
        <v>2120105</v>
      </c>
      <c r="B847" s="270" t="s">
        <v>719</v>
      </c>
      <c r="C847" s="257"/>
      <c r="D847" s="263"/>
    </row>
    <row r="848" s="260" customFormat="1" ht="17.25" customHeight="1" spans="1:4">
      <c r="A848" s="255">
        <v>2120106</v>
      </c>
      <c r="B848" s="270" t="s">
        <v>720</v>
      </c>
      <c r="C848" s="257"/>
      <c r="D848" s="263"/>
    </row>
    <row r="849" s="260" customFormat="1" ht="17.25" customHeight="1" spans="1:4">
      <c r="A849" s="255">
        <v>2120107</v>
      </c>
      <c r="B849" s="270" t="s">
        <v>721</v>
      </c>
      <c r="C849" s="257"/>
      <c r="D849" s="263"/>
    </row>
    <row r="850" s="260" customFormat="1" ht="17.25" customHeight="1" spans="1:4">
      <c r="A850" s="255">
        <v>2120109</v>
      </c>
      <c r="B850" s="270" t="s">
        <v>722</v>
      </c>
      <c r="C850" s="257"/>
      <c r="D850" s="263"/>
    </row>
    <row r="851" s="260" customFormat="1" ht="17.25" customHeight="1" spans="1:4">
      <c r="A851" s="255">
        <v>2120110</v>
      </c>
      <c r="B851" s="270" t="s">
        <v>723</v>
      </c>
      <c r="C851" s="257"/>
      <c r="D851" s="263"/>
    </row>
    <row r="852" s="260" customFormat="1" ht="17.25" customHeight="1" spans="1:4">
      <c r="A852" s="255">
        <v>2120199</v>
      </c>
      <c r="B852" s="270" t="s">
        <v>724</v>
      </c>
      <c r="C852" s="257">
        <v>48669</v>
      </c>
      <c r="D852" s="263"/>
    </row>
    <row r="853" s="260" customFormat="1" ht="17.25" customHeight="1" spans="1:4">
      <c r="A853" s="255">
        <v>21202</v>
      </c>
      <c r="B853" s="269" t="s">
        <v>725</v>
      </c>
      <c r="C853" s="258">
        <f>C854</f>
        <v>0</v>
      </c>
      <c r="D853" s="263"/>
    </row>
    <row r="854" s="260" customFormat="1" ht="17.25" customHeight="1" spans="1:4">
      <c r="A854" s="255">
        <v>2120201</v>
      </c>
      <c r="B854" s="270" t="s">
        <v>726</v>
      </c>
      <c r="C854" s="257"/>
      <c r="D854" s="263"/>
    </row>
    <row r="855" s="260" customFormat="1" ht="17.25" customHeight="1" spans="1:4">
      <c r="A855" s="255">
        <v>21203</v>
      </c>
      <c r="B855" s="269" t="s">
        <v>727</v>
      </c>
      <c r="C855" s="258">
        <f>SUM(C856:C857)</f>
        <v>3070</v>
      </c>
      <c r="D855" s="263"/>
    </row>
    <row r="856" s="260" customFormat="1" ht="17.25" customHeight="1" spans="1:4">
      <c r="A856" s="255">
        <v>2120303</v>
      </c>
      <c r="B856" s="270" t="s">
        <v>728</v>
      </c>
      <c r="C856" s="257">
        <v>16</v>
      </c>
      <c r="D856" s="263"/>
    </row>
    <row r="857" s="260" customFormat="1" ht="17.25" customHeight="1" spans="1:4">
      <c r="A857" s="255">
        <v>2120399</v>
      </c>
      <c r="B857" s="270" t="s">
        <v>729</v>
      </c>
      <c r="C857" s="257">
        <v>3054</v>
      </c>
      <c r="D857" s="263"/>
    </row>
    <row r="858" s="260" customFormat="1" ht="17.25" customHeight="1" spans="1:4">
      <c r="A858" s="255">
        <v>21205</v>
      </c>
      <c r="B858" s="269" t="s">
        <v>730</v>
      </c>
      <c r="C858" s="254">
        <f t="shared" ref="C858:C862" si="0">C859</f>
        <v>3530</v>
      </c>
      <c r="D858" s="263"/>
    </row>
    <row r="859" s="260" customFormat="1" ht="17.25" customHeight="1" spans="1:4">
      <c r="A859" s="255">
        <v>2120501</v>
      </c>
      <c r="B859" s="270" t="s">
        <v>731</v>
      </c>
      <c r="C859" s="257">
        <v>3530</v>
      </c>
      <c r="D859" s="263"/>
    </row>
    <row r="860" s="260" customFormat="1" ht="17.25" customHeight="1" spans="1:4">
      <c r="A860" s="255">
        <v>21206</v>
      </c>
      <c r="B860" s="269" t="s">
        <v>732</v>
      </c>
      <c r="C860" s="258">
        <f t="shared" si="0"/>
        <v>0</v>
      </c>
      <c r="D860" s="263"/>
    </row>
    <row r="861" s="260" customFormat="1" ht="17.25" customHeight="1" spans="1:4">
      <c r="A861" s="255">
        <v>2120601</v>
      </c>
      <c r="B861" s="270" t="s">
        <v>733</v>
      </c>
      <c r="C861" s="257"/>
      <c r="D861" s="263"/>
    </row>
    <row r="862" s="260" customFormat="1" ht="17.25" customHeight="1" spans="1:4">
      <c r="A862" s="255">
        <v>21299</v>
      </c>
      <c r="B862" s="269" t="s">
        <v>734</v>
      </c>
      <c r="C862" s="258">
        <f t="shared" si="0"/>
        <v>2458</v>
      </c>
      <c r="D862" s="263"/>
    </row>
    <row r="863" s="260" customFormat="1" ht="17.25" customHeight="1" spans="1:4">
      <c r="A863" s="255">
        <v>2129999</v>
      </c>
      <c r="B863" s="270" t="s">
        <v>735</v>
      </c>
      <c r="C863" s="257">
        <v>2458</v>
      </c>
      <c r="D863" s="263"/>
    </row>
    <row r="864" s="260" customFormat="1" ht="17.25" customHeight="1" spans="1:4">
      <c r="A864" s="255">
        <v>213</v>
      </c>
      <c r="B864" s="269" t="s">
        <v>736</v>
      </c>
      <c r="C864" s="254">
        <f>SUM(C865,C891,C914,C942,C953,C960,C966,C969)</f>
        <v>46960</v>
      </c>
      <c r="D864" s="263"/>
    </row>
    <row r="865" s="260" customFormat="1" ht="17.25" customHeight="1" spans="1:4">
      <c r="A865" s="255">
        <v>21301</v>
      </c>
      <c r="B865" s="269" t="s">
        <v>737</v>
      </c>
      <c r="C865" s="258">
        <f>SUM(C866:C890)</f>
        <v>7868</v>
      </c>
      <c r="D865" s="263"/>
    </row>
    <row r="866" s="260" customFormat="1" ht="17.25" customHeight="1" spans="1:4">
      <c r="A866" s="255">
        <v>2130101</v>
      </c>
      <c r="B866" s="270" t="s">
        <v>105</v>
      </c>
      <c r="C866" s="257">
        <v>466</v>
      </c>
      <c r="D866" s="263"/>
    </row>
    <row r="867" s="260" customFormat="1" ht="17.25" customHeight="1" spans="1:4">
      <c r="A867" s="255">
        <v>2130102</v>
      </c>
      <c r="B867" s="270" t="s">
        <v>106</v>
      </c>
      <c r="C867" s="257"/>
      <c r="D867" s="263"/>
    </row>
    <row r="868" s="260" customFormat="1" ht="17.25" customHeight="1" spans="1:4">
      <c r="A868" s="255">
        <v>2130103</v>
      </c>
      <c r="B868" s="270" t="s">
        <v>107</v>
      </c>
      <c r="C868" s="257"/>
      <c r="D868" s="263"/>
    </row>
    <row r="869" s="260" customFormat="1" ht="17.25" customHeight="1" spans="1:4">
      <c r="A869" s="255">
        <v>2130104</v>
      </c>
      <c r="B869" s="270" t="s">
        <v>114</v>
      </c>
      <c r="C869" s="257"/>
      <c r="D869" s="263"/>
    </row>
    <row r="870" s="260" customFormat="1" ht="17.25" customHeight="1" spans="1:4">
      <c r="A870" s="255">
        <v>2130105</v>
      </c>
      <c r="B870" s="270" t="s">
        <v>738</v>
      </c>
      <c r="C870" s="257"/>
      <c r="D870" s="263"/>
    </row>
    <row r="871" s="260" customFormat="1" ht="17.25" customHeight="1" spans="1:4">
      <c r="A871" s="255">
        <v>2130106</v>
      </c>
      <c r="B871" s="270" t="s">
        <v>739</v>
      </c>
      <c r="C871" s="257">
        <v>81</v>
      </c>
      <c r="D871" s="263"/>
    </row>
    <row r="872" s="260" customFormat="1" ht="17.25" customHeight="1" spans="1:4">
      <c r="A872" s="255">
        <v>2130108</v>
      </c>
      <c r="B872" s="270" t="s">
        <v>740</v>
      </c>
      <c r="C872" s="257">
        <v>182</v>
      </c>
      <c r="D872" s="263"/>
    </row>
    <row r="873" s="260" customFormat="1" ht="17.25" customHeight="1" spans="1:4">
      <c r="A873" s="255">
        <v>2130109</v>
      </c>
      <c r="B873" s="270" t="s">
        <v>741</v>
      </c>
      <c r="C873" s="257">
        <v>45</v>
      </c>
      <c r="D873" s="263"/>
    </row>
    <row r="874" s="260" customFormat="1" ht="17.25" customHeight="1" spans="1:4">
      <c r="A874" s="255">
        <v>2130110</v>
      </c>
      <c r="B874" s="270" t="s">
        <v>742</v>
      </c>
      <c r="C874" s="257"/>
      <c r="D874" s="263"/>
    </row>
    <row r="875" s="260" customFormat="1" ht="17.25" customHeight="1" spans="1:4">
      <c r="A875" s="255">
        <v>2130111</v>
      </c>
      <c r="B875" s="270" t="s">
        <v>743</v>
      </c>
      <c r="C875" s="257"/>
      <c r="D875" s="263"/>
    </row>
    <row r="876" s="260" customFormat="1" ht="17.25" customHeight="1" spans="1:4">
      <c r="A876" s="255">
        <v>2130112</v>
      </c>
      <c r="B876" s="270" t="s">
        <v>744</v>
      </c>
      <c r="C876" s="257"/>
      <c r="D876" s="263"/>
    </row>
    <row r="877" s="260" customFormat="1" ht="17.25" customHeight="1" spans="1:4">
      <c r="A877" s="255">
        <v>2130114</v>
      </c>
      <c r="B877" s="270" t="s">
        <v>745</v>
      </c>
      <c r="C877" s="257"/>
      <c r="D877" s="263"/>
    </row>
    <row r="878" s="260" customFormat="1" ht="17.25" customHeight="1" spans="1:4">
      <c r="A878" s="255">
        <v>2130119</v>
      </c>
      <c r="B878" s="270" t="s">
        <v>746</v>
      </c>
      <c r="C878" s="257">
        <v>108</v>
      </c>
      <c r="D878" s="263"/>
    </row>
    <row r="879" s="260" customFormat="1" ht="17.25" customHeight="1" spans="1:4">
      <c r="A879" s="255">
        <v>2130120</v>
      </c>
      <c r="B879" s="270" t="s">
        <v>747</v>
      </c>
      <c r="C879" s="257">
        <v>3105</v>
      </c>
      <c r="D879" s="263"/>
    </row>
    <row r="880" s="260" customFormat="1" ht="17.25" customHeight="1" spans="1:4">
      <c r="A880" s="255">
        <v>2130121</v>
      </c>
      <c r="B880" s="270" t="s">
        <v>748</v>
      </c>
      <c r="C880" s="257">
        <v>241</v>
      </c>
      <c r="D880" s="263"/>
    </row>
    <row r="881" s="260" customFormat="1" ht="17.25" customHeight="1" spans="1:4">
      <c r="A881" s="255">
        <v>2130122</v>
      </c>
      <c r="B881" s="270" t="s">
        <v>749</v>
      </c>
      <c r="C881" s="257">
        <v>604</v>
      </c>
      <c r="D881" s="263"/>
    </row>
    <row r="882" s="260" customFormat="1" ht="17.25" customHeight="1" spans="1:4">
      <c r="A882" s="255">
        <v>2130124</v>
      </c>
      <c r="B882" s="270" t="s">
        <v>750</v>
      </c>
      <c r="C882" s="257">
        <v>39</v>
      </c>
      <c r="D882" s="263"/>
    </row>
    <row r="883" s="260" customFormat="1" ht="17.25" customHeight="1" spans="1:4">
      <c r="A883" s="255">
        <v>2130125</v>
      </c>
      <c r="B883" s="270" t="s">
        <v>751</v>
      </c>
      <c r="C883" s="257"/>
      <c r="D883" s="263"/>
    </row>
    <row r="884" s="260" customFormat="1" ht="17.25" customHeight="1" spans="1:4">
      <c r="A884" s="255">
        <v>2130126</v>
      </c>
      <c r="B884" s="270" t="s">
        <v>752</v>
      </c>
      <c r="C884" s="257">
        <v>243</v>
      </c>
      <c r="D884" s="263"/>
    </row>
    <row r="885" s="260" customFormat="1" ht="17.25" customHeight="1" spans="1:4">
      <c r="A885" s="255">
        <v>2130135</v>
      </c>
      <c r="B885" s="270" t="s">
        <v>753</v>
      </c>
      <c r="C885" s="257">
        <v>79</v>
      </c>
      <c r="D885" s="263"/>
    </row>
    <row r="886" s="260" customFormat="1" ht="17.25" customHeight="1" spans="1:4">
      <c r="A886" s="255">
        <v>2130142</v>
      </c>
      <c r="B886" s="270" t="s">
        <v>754</v>
      </c>
      <c r="C886" s="257">
        <v>5</v>
      </c>
      <c r="D886" s="263"/>
    </row>
    <row r="887" s="260" customFormat="1" ht="17.25" customHeight="1" spans="1:4">
      <c r="A887" s="255">
        <v>2130148</v>
      </c>
      <c r="B887" s="270" t="s">
        <v>755</v>
      </c>
      <c r="C887" s="257">
        <v>55</v>
      </c>
      <c r="D887" s="263"/>
    </row>
    <row r="888" s="260" customFormat="1" ht="17.25" customHeight="1" spans="1:4">
      <c r="A888" s="255">
        <v>2130152</v>
      </c>
      <c r="B888" s="270" t="s">
        <v>756</v>
      </c>
      <c r="C888" s="257">
        <v>11</v>
      </c>
      <c r="D888" s="263"/>
    </row>
    <row r="889" s="260" customFormat="1" ht="17.25" customHeight="1" spans="1:4">
      <c r="A889" s="255">
        <v>2130153</v>
      </c>
      <c r="B889" s="270" t="s">
        <v>757</v>
      </c>
      <c r="C889" s="257">
        <v>1566</v>
      </c>
      <c r="D889" s="263"/>
    </row>
    <row r="890" s="260" customFormat="1" ht="17.25" customHeight="1" spans="1:4">
      <c r="A890" s="255">
        <v>2130199</v>
      </c>
      <c r="B890" s="270" t="s">
        <v>758</v>
      </c>
      <c r="C890" s="257">
        <v>1038</v>
      </c>
      <c r="D890" s="263"/>
    </row>
    <row r="891" s="260" customFormat="1" ht="17.25" customHeight="1" spans="1:4">
      <c r="A891" s="255">
        <v>21302</v>
      </c>
      <c r="B891" s="269" t="s">
        <v>759</v>
      </c>
      <c r="C891" s="254">
        <f>SUM(C892:C913)</f>
        <v>2749</v>
      </c>
      <c r="D891" s="263"/>
    </row>
    <row r="892" s="260" customFormat="1" ht="17.25" customHeight="1" spans="1:4">
      <c r="A892" s="255">
        <v>2130201</v>
      </c>
      <c r="B892" s="270" t="s">
        <v>105</v>
      </c>
      <c r="C892" s="257">
        <v>708</v>
      </c>
      <c r="D892" s="263"/>
    </row>
    <row r="893" s="260" customFormat="1" ht="17.25" customHeight="1" spans="1:4">
      <c r="A893" s="255">
        <v>2130202</v>
      </c>
      <c r="B893" s="270" t="s">
        <v>106</v>
      </c>
      <c r="C893" s="257">
        <v>10</v>
      </c>
      <c r="D893" s="263"/>
    </row>
    <row r="894" s="260" customFormat="1" ht="17.25" customHeight="1" spans="1:4">
      <c r="A894" s="255">
        <v>2130203</v>
      </c>
      <c r="B894" s="270" t="s">
        <v>107</v>
      </c>
      <c r="C894" s="257"/>
      <c r="D894" s="263"/>
    </row>
    <row r="895" s="260" customFormat="1" ht="17.25" customHeight="1" spans="1:4">
      <c r="A895" s="255">
        <v>2130204</v>
      </c>
      <c r="B895" s="270" t="s">
        <v>760</v>
      </c>
      <c r="C895" s="257"/>
      <c r="D895" s="263"/>
    </row>
    <row r="896" s="260" customFormat="1" ht="17.25" customHeight="1" spans="1:4">
      <c r="A896" s="255">
        <v>2130205</v>
      </c>
      <c r="B896" s="270" t="s">
        <v>761</v>
      </c>
      <c r="C896" s="257">
        <v>1561</v>
      </c>
      <c r="D896" s="263"/>
    </row>
    <row r="897" s="260" customFormat="1" ht="17.25" customHeight="1" spans="1:4">
      <c r="A897" s="255">
        <v>2130206</v>
      </c>
      <c r="B897" s="270" t="s">
        <v>762</v>
      </c>
      <c r="C897" s="257"/>
      <c r="D897" s="263"/>
    </row>
    <row r="898" s="260" customFormat="1" ht="17.25" customHeight="1" spans="1:4">
      <c r="A898" s="255">
        <v>2130207</v>
      </c>
      <c r="B898" s="270" t="s">
        <v>763</v>
      </c>
      <c r="C898" s="257"/>
      <c r="D898" s="263"/>
    </row>
    <row r="899" s="260" customFormat="1" ht="17.25" customHeight="1" spans="1:4">
      <c r="A899" s="255">
        <v>2130209</v>
      </c>
      <c r="B899" s="270" t="s">
        <v>764</v>
      </c>
      <c r="C899" s="257">
        <v>107</v>
      </c>
      <c r="D899" s="263"/>
    </row>
    <row r="900" s="260" customFormat="1" ht="17.25" customHeight="1" spans="1:4">
      <c r="A900" s="255">
        <v>2130211</v>
      </c>
      <c r="B900" s="270" t="s">
        <v>765</v>
      </c>
      <c r="C900" s="257"/>
      <c r="D900" s="263"/>
    </row>
    <row r="901" s="260" customFormat="1" ht="17.25" customHeight="1" spans="1:4">
      <c r="A901" s="255">
        <v>2130212</v>
      </c>
      <c r="B901" s="270" t="s">
        <v>766</v>
      </c>
      <c r="C901" s="257">
        <v>10</v>
      </c>
      <c r="D901" s="263"/>
    </row>
    <row r="902" s="260" customFormat="1" ht="17.25" customHeight="1" spans="1:4">
      <c r="A902" s="255">
        <v>2130213</v>
      </c>
      <c r="B902" s="270" t="s">
        <v>767</v>
      </c>
      <c r="C902" s="257"/>
      <c r="D902" s="263"/>
    </row>
    <row r="903" s="260" customFormat="1" ht="17.25" customHeight="1" spans="1:4">
      <c r="A903" s="255">
        <v>2130217</v>
      </c>
      <c r="B903" s="270" t="s">
        <v>768</v>
      </c>
      <c r="C903" s="257"/>
      <c r="D903" s="263"/>
    </row>
    <row r="904" s="260" customFormat="1" ht="17.25" customHeight="1" spans="1:4">
      <c r="A904" s="255">
        <v>2130220</v>
      </c>
      <c r="B904" s="270" t="s">
        <v>769</v>
      </c>
      <c r="C904" s="257"/>
      <c r="D904" s="263"/>
    </row>
    <row r="905" s="260" customFormat="1" ht="17.25" customHeight="1" spans="1:4">
      <c r="A905" s="255">
        <v>2130221</v>
      </c>
      <c r="B905" s="270" t="s">
        <v>770</v>
      </c>
      <c r="C905" s="257">
        <v>79</v>
      </c>
      <c r="D905" s="263"/>
    </row>
    <row r="906" s="260" customFormat="1" ht="17.25" customHeight="1" spans="1:4">
      <c r="A906" s="255">
        <v>2130223</v>
      </c>
      <c r="B906" s="270" t="s">
        <v>771</v>
      </c>
      <c r="C906" s="257"/>
      <c r="D906" s="263"/>
    </row>
    <row r="907" s="260" customFormat="1" ht="17.25" customHeight="1" spans="1:4">
      <c r="A907" s="255">
        <v>2130226</v>
      </c>
      <c r="B907" s="270" t="s">
        <v>772</v>
      </c>
      <c r="C907" s="257"/>
      <c r="D907" s="263"/>
    </row>
    <row r="908" s="260" customFormat="1" ht="17.25" customHeight="1" spans="1:4">
      <c r="A908" s="255">
        <v>2130227</v>
      </c>
      <c r="B908" s="270" t="s">
        <v>773</v>
      </c>
      <c r="C908" s="257"/>
      <c r="D908" s="263"/>
    </row>
    <row r="909" s="260" customFormat="1" ht="17.25" customHeight="1" spans="1:4">
      <c r="A909" s="255">
        <v>2130234</v>
      </c>
      <c r="B909" s="270" t="s">
        <v>774</v>
      </c>
      <c r="C909" s="257">
        <v>112</v>
      </c>
      <c r="D909" s="263"/>
    </row>
    <row r="910" s="260" customFormat="1" ht="17.25" customHeight="1" spans="1:4">
      <c r="A910" s="255">
        <v>2130236</v>
      </c>
      <c r="B910" s="270" t="s">
        <v>775</v>
      </c>
      <c r="C910" s="257"/>
      <c r="D910" s="263"/>
    </row>
    <row r="911" s="260" customFormat="1" ht="17.25" customHeight="1" spans="1:4">
      <c r="A911" s="255">
        <v>2130237</v>
      </c>
      <c r="B911" s="270" t="s">
        <v>744</v>
      </c>
      <c r="C911" s="257"/>
      <c r="D911" s="263"/>
    </row>
    <row r="912" s="260" customFormat="1" ht="17.25" customHeight="1" spans="1:4">
      <c r="A912" s="255">
        <v>2130238</v>
      </c>
      <c r="B912" s="270" t="s">
        <v>776</v>
      </c>
      <c r="C912" s="257"/>
      <c r="D912" s="263"/>
    </row>
    <row r="913" s="260" customFormat="1" ht="17.25" customHeight="1" spans="1:4">
      <c r="A913" s="255">
        <v>2130299</v>
      </c>
      <c r="B913" s="270" t="s">
        <v>777</v>
      </c>
      <c r="C913" s="257">
        <v>162</v>
      </c>
      <c r="D913" s="263"/>
    </row>
    <row r="914" s="260" customFormat="1" ht="17.25" customHeight="1" spans="1:4">
      <c r="A914" s="255">
        <v>21303</v>
      </c>
      <c r="B914" s="269" t="s">
        <v>778</v>
      </c>
      <c r="C914" s="258">
        <f>SUM(C915:C941)</f>
        <v>12557</v>
      </c>
      <c r="D914" s="263"/>
    </row>
    <row r="915" s="260" customFormat="1" ht="17.25" customHeight="1" spans="1:4">
      <c r="A915" s="255">
        <v>2130301</v>
      </c>
      <c r="B915" s="270" t="s">
        <v>105</v>
      </c>
      <c r="C915" s="257">
        <v>168</v>
      </c>
      <c r="D915" s="263"/>
    </row>
    <row r="916" s="260" customFormat="1" ht="17.25" customHeight="1" spans="1:4">
      <c r="A916" s="255">
        <v>2130302</v>
      </c>
      <c r="B916" s="270" t="s">
        <v>106</v>
      </c>
      <c r="C916" s="257"/>
      <c r="D916" s="263"/>
    </row>
    <row r="917" s="260" customFormat="1" ht="17.25" customHeight="1" spans="1:4">
      <c r="A917" s="255">
        <v>2130303</v>
      </c>
      <c r="B917" s="270" t="s">
        <v>107</v>
      </c>
      <c r="C917" s="257"/>
      <c r="D917" s="263"/>
    </row>
    <row r="918" s="260" customFormat="1" ht="17.25" customHeight="1" spans="1:4">
      <c r="A918" s="255">
        <v>2130304</v>
      </c>
      <c r="B918" s="270" t="s">
        <v>779</v>
      </c>
      <c r="C918" s="257">
        <v>20</v>
      </c>
      <c r="D918" s="263"/>
    </row>
    <row r="919" s="260" customFormat="1" ht="17.25" customHeight="1" spans="1:4">
      <c r="A919" s="255">
        <v>2130305</v>
      </c>
      <c r="B919" s="270" t="s">
        <v>780</v>
      </c>
      <c r="C919" s="257">
        <v>9484</v>
      </c>
      <c r="D919" s="263"/>
    </row>
    <row r="920" s="260" customFormat="1" ht="17.25" customHeight="1" spans="1:4">
      <c r="A920" s="255">
        <v>2130306</v>
      </c>
      <c r="B920" s="270" t="s">
        <v>781</v>
      </c>
      <c r="C920" s="257">
        <v>330</v>
      </c>
      <c r="D920" s="263"/>
    </row>
    <row r="921" s="260" customFormat="1" ht="17.25" customHeight="1" spans="1:4">
      <c r="A921" s="255">
        <v>2130307</v>
      </c>
      <c r="B921" s="270" t="s">
        <v>782</v>
      </c>
      <c r="C921" s="257"/>
      <c r="D921" s="263"/>
    </row>
    <row r="922" s="260" customFormat="1" ht="17.25" customHeight="1" spans="1:4">
      <c r="A922" s="255">
        <v>2130308</v>
      </c>
      <c r="B922" s="270" t="s">
        <v>783</v>
      </c>
      <c r="C922" s="257"/>
      <c r="D922" s="263"/>
    </row>
    <row r="923" s="260" customFormat="1" ht="17.25" customHeight="1" spans="1:4">
      <c r="A923" s="255">
        <v>2130309</v>
      </c>
      <c r="B923" s="270" t="s">
        <v>784</v>
      </c>
      <c r="C923" s="257"/>
      <c r="D923" s="263"/>
    </row>
    <row r="924" s="260" customFormat="1" ht="17.25" customHeight="1" spans="1:4">
      <c r="A924" s="255">
        <v>2130310</v>
      </c>
      <c r="B924" s="270" t="s">
        <v>785</v>
      </c>
      <c r="C924" s="257"/>
      <c r="D924" s="263"/>
    </row>
    <row r="925" s="260" customFormat="1" ht="17.25" customHeight="1" spans="1:4">
      <c r="A925" s="255">
        <v>2130311</v>
      </c>
      <c r="B925" s="270" t="s">
        <v>786</v>
      </c>
      <c r="C925" s="257"/>
      <c r="D925" s="263"/>
    </row>
    <row r="926" s="260" customFormat="1" ht="17.25" customHeight="1" spans="1:4">
      <c r="A926" s="255">
        <v>2130312</v>
      </c>
      <c r="B926" s="270" t="s">
        <v>787</v>
      </c>
      <c r="C926" s="257"/>
      <c r="D926" s="263"/>
    </row>
    <row r="927" s="260" customFormat="1" ht="17.25" customHeight="1" spans="1:4">
      <c r="A927" s="255">
        <v>2130313</v>
      </c>
      <c r="B927" s="270" t="s">
        <v>788</v>
      </c>
      <c r="C927" s="257"/>
      <c r="D927" s="263"/>
    </row>
    <row r="928" s="260" customFormat="1" ht="17.25" customHeight="1" spans="1:4">
      <c r="A928" s="255">
        <v>2130314</v>
      </c>
      <c r="B928" s="270" t="s">
        <v>789</v>
      </c>
      <c r="C928" s="257">
        <v>80</v>
      </c>
      <c r="D928" s="263"/>
    </row>
    <row r="929" s="260" customFormat="1" ht="17.25" customHeight="1" spans="1:4">
      <c r="A929" s="255">
        <v>2130315</v>
      </c>
      <c r="B929" s="270" t="s">
        <v>790</v>
      </c>
      <c r="C929" s="257">
        <v>24</v>
      </c>
      <c r="D929" s="263"/>
    </row>
    <row r="930" s="260" customFormat="1" ht="17.25" customHeight="1" spans="1:4">
      <c r="A930" s="255">
        <v>2130316</v>
      </c>
      <c r="B930" s="270" t="s">
        <v>791</v>
      </c>
      <c r="C930" s="257">
        <v>131</v>
      </c>
      <c r="D930" s="263"/>
    </row>
    <row r="931" s="260" customFormat="1" ht="17.25" customHeight="1" spans="1:4">
      <c r="A931" s="255">
        <v>2130317</v>
      </c>
      <c r="B931" s="270" t="s">
        <v>792</v>
      </c>
      <c r="C931" s="257"/>
      <c r="D931" s="263"/>
    </row>
    <row r="932" s="260" customFormat="1" ht="17.25" customHeight="1" spans="1:4">
      <c r="A932" s="255">
        <v>2130318</v>
      </c>
      <c r="B932" s="270" t="s">
        <v>793</v>
      </c>
      <c r="C932" s="257"/>
      <c r="D932" s="263"/>
    </row>
    <row r="933" s="260" customFormat="1" ht="17.25" customHeight="1" spans="1:4">
      <c r="A933" s="255">
        <v>2130319</v>
      </c>
      <c r="B933" s="270" t="s">
        <v>794</v>
      </c>
      <c r="C933" s="257"/>
      <c r="D933" s="263"/>
    </row>
    <row r="934" s="260" customFormat="1" ht="17.25" customHeight="1" spans="1:4">
      <c r="A934" s="255">
        <v>2130321</v>
      </c>
      <c r="B934" s="270" t="s">
        <v>795</v>
      </c>
      <c r="C934" s="257">
        <v>953</v>
      </c>
      <c r="D934" s="263"/>
    </row>
    <row r="935" s="260" customFormat="1" ht="17.25" customHeight="1" spans="1:4">
      <c r="A935" s="255">
        <v>2130322</v>
      </c>
      <c r="B935" s="270" t="s">
        <v>796</v>
      </c>
      <c r="C935" s="257"/>
      <c r="D935" s="263"/>
    </row>
    <row r="936" s="260" customFormat="1" ht="17.25" customHeight="1" spans="1:4">
      <c r="A936" s="255">
        <v>2130333</v>
      </c>
      <c r="B936" s="270" t="s">
        <v>771</v>
      </c>
      <c r="C936" s="257"/>
      <c r="D936" s="263"/>
    </row>
    <row r="937" s="260" customFormat="1" ht="17.25" customHeight="1" spans="1:4">
      <c r="A937" s="255">
        <v>2130334</v>
      </c>
      <c r="B937" s="270" t="s">
        <v>797</v>
      </c>
      <c r="C937" s="257"/>
      <c r="D937" s="263"/>
    </row>
    <row r="938" s="260" customFormat="1" ht="17.25" customHeight="1" spans="1:4">
      <c r="A938" s="255">
        <v>2130335</v>
      </c>
      <c r="B938" s="270" t="s">
        <v>798</v>
      </c>
      <c r="C938" s="257">
        <v>20</v>
      </c>
      <c r="D938" s="263"/>
    </row>
    <row r="939" s="260" customFormat="1" ht="17.25" customHeight="1" spans="1:4">
      <c r="A939" s="255">
        <v>2130336</v>
      </c>
      <c r="B939" s="270" t="s">
        <v>799</v>
      </c>
      <c r="C939" s="257"/>
      <c r="D939" s="263"/>
    </row>
    <row r="940" s="260" customFormat="1" ht="17.25" customHeight="1" spans="1:4">
      <c r="A940" s="255">
        <v>2130337</v>
      </c>
      <c r="B940" s="270" t="s">
        <v>800</v>
      </c>
      <c r="C940" s="257"/>
      <c r="D940" s="263"/>
    </row>
    <row r="941" s="260" customFormat="1" ht="17.25" customHeight="1" spans="1:4">
      <c r="A941" s="255">
        <v>2130399</v>
      </c>
      <c r="B941" s="270" t="s">
        <v>801</v>
      </c>
      <c r="C941" s="257">
        <v>1347</v>
      </c>
      <c r="D941" s="263"/>
    </row>
    <row r="942" s="260" customFormat="1" ht="17.25" customHeight="1" spans="1:4">
      <c r="A942" s="255">
        <v>21305</v>
      </c>
      <c r="B942" s="269" t="s">
        <v>802</v>
      </c>
      <c r="C942" s="258">
        <f>SUM(C943:C952)</f>
        <v>10671</v>
      </c>
      <c r="D942" s="263"/>
    </row>
    <row r="943" s="260" customFormat="1" ht="17.25" customHeight="1" spans="1:4">
      <c r="A943" s="255">
        <v>2130501</v>
      </c>
      <c r="B943" s="270" t="s">
        <v>105</v>
      </c>
      <c r="C943" s="257"/>
      <c r="D943" s="263"/>
    </row>
    <row r="944" s="260" customFormat="1" ht="17.25" customHeight="1" spans="1:4">
      <c r="A944" s="255">
        <v>2130502</v>
      </c>
      <c r="B944" s="270" t="s">
        <v>106</v>
      </c>
      <c r="C944" s="257"/>
      <c r="D944" s="263"/>
    </row>
    <row r="945" s="260" customFormat="1" ht="17.25" customHeight="1" spans="1:4">
      <c r="A945" s="255">
        <v>2130503</v>
      </c>
      <c r="B945" s="270" t="s">
        <v>107</v>
      </c>
      <c r="C945" s="257"/>
      <c r="D945" s="263"/>
    </row>
    <row r="946" s="260" customFormat="1" ht="17.25" customHeight="1" spans="1:4">
      <c r="A946" s="255">
        <v>2130504</v>
      </c>
      <c r="B946" s="270" t="s">
        <v>803</v>
      </c>
      <c r="C946" s="257">
        <v>290</v>
      </c>
      <c r="D946" s="263"/>
    </row>
    <row r="947" s="260" customFormat="1" ht="17.25" customHeight="1" spans="1:4">
      <c r="A947" s="255">
        <v>2130505</v>
      </c>
      <c r="B947" s="270" t="s">
        <v>804</v>
      </c>
      <c r="C947" s="257"/>
      <c r="D947" s="263"/>
    </row>
    <row r="948" s="260" customFormat="1" ht="17.25" customHeight="1" spans="1:4">
      <c r="A948" s="255">
        <v>2130506</v>
      </c>
      <c r="B948" s="270" t="s">
        <v>805</v>
      </c>
      <c r="C948" s="257">
        <v>9</v>
      </c>
      <c r="D948" s="263"/>
    </row>
    <row r="949" s="260" customFormat="1" ht="17.25" customHeight="1" spans="1:4">
      <c r="A949" s="255">
        <v>2130507</v>
      </c>
      <c r="B949" s="270" t="s">
        <v>806</v>
      </c>
      <c r="C949" s="257"/>
      <c r="D949" s="263"/>
    </row>
    <row r="950" s="260" customFormat="1" ht="17.25" customHeight="1" spans="1:4">
      <c r="A950" s="255">
        <v>2130508</v>
      </c>
      <c r="B950" s="270" t="s">
        <v>807</v>
      </c>
      <c r="C950" s="257"/>
      <c r="D950" s="263"/>
    </row>
    <row r="951" s="260" customFormat="1" ht="17.25" customHeight="1" spans="1:4">
      <c r="A951" s="255">
        <v>2130550</v>
      </c>
      <c r="B951" s="270" t="s">
        <v>114</v>
      </c>
      <c r="C951" s="257"/>
      <c r="D951" s="263"/>
    </row>
    <row r="952" s="260" customFormat="1" ht="17.25" customHeight="1" spans="1:4">
      <c r="A952" s="255">
        <v>2130599</v>
      </c>
      <c r="B952" s="270" t="s">
        <v>808</v>
      </c>
      <c r="C952" s="257">
        <v>10372</v>
      </c>
      <c r="D952" s="263"/>
    </row>
    <row r="953" s="260" customFormat="1" ht="17.25" customHeight="1" spans="1:4">
      <c r="A953" s="255">
        <v>21307</v>
      </c>
      <c r="B953" s="269" t="s">
        <v>809</v>
      </c>
      <c r="C953" s="258">
        <f>SUM(C954:C959)</f>
        <v>6292</v>
      </c>
      <c r="D953" s="263"/>
    </row>
    <row r="954" s="260" customFormat="1" ht="17.25" customHeight="1" spans="1:4">
      <c r="A954" s="255">
        <v>2130701</v>
      </c>
      <c r="B954" s="270" t="s">
        <v>810</v>
      </c>
      <c r="C954" s="257">
        <v>592</v>
      </c>
      <c r="D954" s="263"/>
    </row>
    <row r="955" s="260" customFormat="1" ht="17.25" customHeight="1" spans="1:4">
      <c r="A955" s="255">
        <v>2130704</v>
      </c>
      <c r="B955" s="270" t="s">
        <v>811</v>
      </c>
      <c r="C955" s="257"/>
      <c r="D955" s="263"/>
    </row>
    <row r="956" s="260" customFormat="1" ht="17.25" customHeight="1" spans="1:4">
      <c r="A956" s="255">
        <v>2130705</v>
      </c>
      <c r="B956" s="270" t="s">
        <v>812</v>
      </c>
      <c r="C956" s="257">
        <v>5650</v>
      </c>
      <c r="D956" s="263"/>
    </row>
    <row r="957" s="260" customFormat="1" ht="17.25" customHeight="1" spans="1:4">
      <c r="A957" s="255">
        <v>2130706</v>
      </c>
      <c r="B957" s="270" t="s">
        <v>813</v>
      </c>
      <c r="C957" s="257"/>
      <c r="D957" s="263"/>
    </row>
    <row r="958" s="260" customFormat="1" ht="17.25" customHeight="1" spans="1:4">
      <c r="A958" s="255">
        <v>2130707</v>
      </c>
      <c r="B958" s="270" t="s">
        <v>814</v>
      </c>
      <c r="C958" s="257">
        <v>50</v>
      </c>
      <c r="D958" s="263"/>
    </row>
    <row r="959" s="260" customFormat="1" ht="17.25" customHeight="1" spans="1:4">
      <c r="A959" s="255">
        <v>2130799</v>
      </c>
      <c r="B959" s="270" t="s">
        <v>815</v>
      </c>
      <c r="C959" s="257"/>
      <c r="D959" s="263"/>
    </row>
    <row r="960" s="260" customFormat="1" ht="17.25" customHeight="1" spans="1:4">
      <c r="A960" s="255">
        <v>21308</v>
      </c>
      <c r="B960" s="269" t="s">
        <v>816</v>
      </c>
      <c r="C960" s="258">
        <f>SUM(C961:C965)</f>
        <v>2040</v>
      </c>
      <c r="D960" s="263"/>
    </row>
    <row r="961" s="260" customFormat="1" ht="17.25" customHeight="1" spans="1:4">
      <c r="A961" s="255">
        <v>2130801</v>
      </c>
      <c r="B961" s="270" t="s">
        <v>817</v>
      </c>
      <c r="C961" s="257"/>
      <c r="D961" s="263"/>
    </row>
    <row r="962" s="260" customFormat="1" ht="17.25" customHeight="1" spans="1:4">
      <c r="A962" s="255">
        <v>2130803</v>
      </c>
      <c r="B962" s="270" t="s">
        <v>818</v>
      </c>
      <c r="C962" s="257">
        <v>1853</v>
      </c>
      <c r="D962" s="263"/>
    </row>
    <row r="963" s="260" customFormat="1" ht="17.25" customHeight="1" spans="1:4">
      <c r="A963" s="255">
        <v>2130804</v>
      </c>
      <c r="B963" s="270" t="s">
        <v>819</v>
      </c>
      <c r="C963" s="257">
        <v>184</v>
      </c>
      <c r="D963" s="263"/>
    </row>
    <row r="964" s="260" customFormat="1" ht="17.25" customHeight="1" spans="1:4">
      <c r="A964" s="255">
        <v>2130805</v>
      </c>
      <c r="B964" s="270" t="s">
        <v>820</v>
      </c>
      <c r="C964" s="257"/>
      <c r="D964" s="263"/>
    </row>
    <row r="965" s="260" customFormat="1" ht="17.25" customHeight="1" spans="1:4">
      <c r="A965" s="255">
        <v>2130899</v>
      </c>
      <c r="B965" s="270" t="s">
        <v>821</v>
      </c>
      <c r="C965" s="257">
        <v>3</v>
      </c>
      <c r="D965" s="263"/>
    </row>
    <row r="966" s="260" customFormat="1" ht="17.25" customHeight="1" spans="1:4">
      <c r="A966" s="255">
        <v>21309</v>
      </c>
      <c r="B966" s="269" t="s">
        <v>822</v>
      </c>
      <c r="C966" s="258">
        <f>SUM(C967:C968)</f>
        <v>671</v>
      </c>
      <c r="D966" s="263"/>
    </row>
    <row r="967" s="260" customFormat="1" ht="17.25" customHeight="1" spans="1:4">
      <c r="A967" s="255">
        <v>2130901</v>
      </c>
      <c r="B967" s="270" t="s">
        <v>823</v>
      </c>
      <c r="C967" s="257"/>
      <c r="D967" s="263"/>
    </row>
    <row r="968" s="260" customFormat="1" ht="17.25" customHeight="1" spans="1:4">
      <c r="A968" s="255">
        <v>2130999</v>
      </c>
      <c r="B968" s="270" t="s">
        <v>824</v>
      </c>
      <c r="C968" s="257">
        <v>671</v>
      </c>
      <c r="D968" s="263"/>
    </row>
    <row r="969" s="260" customFormat="1" ht="17.25" customHeight="1" spans="1:4">
      <c r="A969" s="255">
        <v>21399</v>
      </c>
      <c r="B969" s="269" t="s">
        <v>825</v>
      </c>
      <c r="C969" s="258">
        <f>C970+C971</f>
        <v>4112</v>
      </c>
      <c r="D969" s="263"/>
    </row>
    <row r="970" s="260" customFormat="1" ht="17.25" customHeight="1" spans="1:4">
      <c r="A970" s="255">
        <v>2139901</v>
      </c>
      <c r="B970" s="270" t="s">
        <v>826</v>
      </c>
      <c r="C970" s="257"/>
      <c r="D970" s="263"/>
    </row>
    <row r="971" s="260" customFormat="1" ht="17.25" customHeight="1" spans="1:4">
      <c r="A971" s="255">
        <v>2139999</v>
      </c>
      <c r="B971" s="270" t="s">
        <v>827</v>
      </c>
      <c r="C971" s="257">
        <v>4112</v>
      </c>
      <c r="D971" s="263"/>
    </row>
    <row r="972" s="260" customFormat="1" ht="17.25" customHeight="1" spans="1:4">
      <c r="A972" s="255">
        <v>214</v>
      </c>
      <c r="B972" s="269" t="s">
        <v>828</v>
      </c>
      <c r="C972" s="254">
        <f>SUM(C973,C994,C1004,C1014,C1021)</f>
        <v>13333</v>
      </c>
      <c r="D972" s="263"/>
    </row>
    <row r="973" s="260" customFormat="1" ht="17.25" customHeight="1" spans="1:4">
      <c r="A973" s="255">
        <v>21401</v>
      </c>
      <c r="B973" s="269" t="s">
        <v>829</v>
      </c>
      <c r="C973" s="258">
        <f>SUM(C974:C993)</f>
        <v>10603</v>
      </c>
      <c r="D973" s="263"/>
    </row>
    <row r="974" s="260" customFormat="1" ht="17.25" customHeight="1" spans="1:4">
      <c r="A974" s="255">
        <v>2140101</v>
      </c>
      <c r="B974" s="270" t="s">
        <v>105</v>
      </c>
      <c r="C974" s="257">
        <v>312</v>
      </c>
      <c r="D974" s="263"/>
    </row>
    <row r="975" s="260" customFormat="1" ht="17.25" customHeight="1" spans="1:4">
      <c r="A975" s="255">
        <v>2140102</v>
      </c>
      <c r="B975" s="270" t="s">
        <v>106</v>
      </c>
      <c r="C975" s="257"/>
      <c r="D975" s="263"/>
    </row>
    <row r="976" s="260" customFormat="1" ht="17.25" customHeight="1" spans="1:4">
      <c r="A976" s="255">
        <v>2140103</v>
      </c>
      <c r="B976" s="270" t="s">
        <v>107</v>
      </c>
      <c r="C976" s="257"/>
      <c r="D976" s="263"/>
    </row>
    <row r="977" s="260" customFormat="1" ht="17.25" customHeight="1" spans="1:4">
      <c r="A977" s="255">
        <v>2140104</v>
      </c>
      <c r="B977" s="270" t="s">
        <v>830</v>
      </c>
      <c r="C977" s="257">
        <v>5562</v>
      </c>
      <c r="D977" s="263"/>
    </row>
    <row r="978" s="260" customFormat="1" ht="17.25" customHeight="1" spans="1:4">
      <c r="A978" s="255">
        <v>2140106</v>
      </c>
      <c r="B978" s="270" t="s">
        <v>831</v>
      </c>
      <c r="C978" s="257">
        <v>2510</v>
      </c>
      <c r="D978" s="263"/>
    </row>
    <row r="979" s="260" customFormat="1" ht="17.25" customHeight="1" spans="1:4">
      <c r="A979" s="255">
        <v>2140109</v>
      </c>
      <c r="B979" s="270" t="s">
        <v>832</v>
      </c>
      <c r="C979" s="257"/>
      <c r="D979" s="263"/>
    </row>
    <row r="980" s="260" customFormat="1" ht="17.25" customHeight="1" spans="1:4">
      <c r="A980" s="255">
        <v>2140110</v>
      </c>
      <c r="B980" s="270" t="s">
        <v>833</v>
      </c>
      <c r="C980" s="257">
        <v>2</v>
      </c>
      <c r="D980" s="263"/>
    </row>
    <row r="981" s="260" customFormat="1" ht="17.25" customHeight="1" spans="1:4">
      <c r="A981" s="255">
        <v>2140112</v>
      </c>
      <c r="B981" s="270" t="s">
        <v>834</v>
      </c>
      <c r="C981" s="257"/>
      <c r="D981" s="263"/>
    </row>
    <row r="982" s="260" customFormat="1" ht="17.25" customHeight="1" spans="1:4">
      <c r="A982" s="255">
        <v>2140114</v>
      </c>
      <c r="B982" s="270" t="s">
        <v>835</v>
      </c>
      <c r="C982" s="257"/>
      <c r="D982" s="263"/>
    </row>
    <row r="983" s="260" customFormat="1" ht="17.25" customHeight="1" spans="1:4">
      <c r="A983" s="255">
        <v>2140122</v>
      </c>
      <c r="B983" s="270" t="s">
        <v>836</v>
      </c>
      <c r="C983" s="257"/>
      <c r="D983" s="263"/>
    </row>
    <row r="984" s="260" customFormat="1" ht="17.25" customHeight="1" spans="1:4">
      <c r="A984" s="255">
        <v>2140123</v>
      </c>
      <c r="B984" s="270" t="s">
        <v>837</v>
      </c>
      <c r="C984" s="257"/>
      <c r="D984" s="263"/>
    </row>
    <row r="985" s="260" customFormat="1" ht="17.25" customHeight="1" spans="1:4">
      <c r="A985" s="255">
        <v>2140127</v>
      </c>
      <c r="B985" s="270" t="s">
        <v>838</v>
      </c>
      <c r="C985" s="257"/>
      <c r="D985" s="263"/>
    </row>
    <row r="986" s="260" customFormat="1" ht="17.25" customHeight="1" spans="1:4">
      <c r="A986" s="255">
        <v>2140128</v>
      </c>
      <c r="B986" s="270" t="s">
        <v>839</v>
      </c>
      <c r="C986" s="257"/>
      <c r="D986" s="263"/>
    </row>
    <row r="987" s="260" customFormat="1" ht="17.25" customHeight="1" spans="1:4">
      <c r="A987" s="255">
        <v>2140129</v>
      </c>
      <c r="B987" s="270" t="s">
        <v>840</v>
      </c>
      <c r="C987" s="257"/>
      <c r="D987" s="263"/>
    </row>
    <row r="988" s="260" customFormat="1" ht="17.25" customHeight="1" spans="1:4">
      <c r="A988" s="255">
        <v>2140130</v>
      </c>
      <c r="B988" s="270" t="s">
        <v>841</v>
      </c>
      <c r="C988" s="257"/>
      <c r="D988" s="263"/>
    </row>
    <row r="989" s="260" customFormat="1" ht="17.25" customHeight="1" spans="1:4">
      <c r="A989" s="255">
        <v>2140131</v>
      </c>
      <c r="B989" s="270" t="s">
        <v>842</v>
      </c>
      <c r="C989" s="257">
        <v>67</v>
      </c>
      <c r="D989" s="263"/>
    </row>
    <row r="990" s="260" customFormat="1" ht="17.25" customHeight="1" spans="1:4">
      <c r="A990" s="255">
        <v>2140133</v>
      </c>
      <c r="B990" s="270" t="s">
        <v>843</v>
      </c>
      <c r="C990" s="257"/>
      <c r="D990" s="263"/>
    </row>
    <row r="991" s="260" customFormat="1" ht="17.25" customHeight="1" spans="1:4">
      <c r="A991" s="255">
        <v>2140136</v>
      </c>
      <c r="B991" s="270" t="s">
        <v>844</v>
      </c>
      <c r="C991" s="257"/>
      <c r="D991" s="263"/>
    </row>
    <row r="992" s="260" customFormat="1" ht="17.25" customHeight="1" spans="1:4">
      <c r="A992" s="255">
        <v>2140138</v>
      </c>
      <c r="B992" s="270" t="s">
        <v>845</v>
      </c>
      <c r="C992" s="257"/>
      <c r="D992" s="263"/>
    </row>
    <row r="993" s="260" customFormat="1" ht="17.25" customHeight="1" spans="1:4">
      <c r="A993" s="255">
        <v>2140199</v>
      </c>
      <c r="B993" s="270" t="s">
        <v>846</v>
      </c>
      <c r="C993" s="257">
        <v>2150</v>
      </c>
      <c r="D993" s="263"/>
    </row>
    <row r="994" s="260" customFormat="1" ht="17.25" customHeight="1" spans="1:4">
      <c r="A994" s="255">
        <v>21402</v>
      </c>
      <c r="B994" s="269" t="s">
        <v>847</v>
      </c>
      <c r="C994" s="258">
        <f>SUM(C995:C1003)</f>
        <v>0</v>
      </c>
      <c r="D994" s="263"/>
    </row>
    <row r="995" s="260" customFormat="1" ht="17.25" customHeight="1" spans="1:4">
      <c r="A995" s="255">
        <v>2140201</v>
      </c>
      <c r="B995" s="270" t="s">
        <v>105</v>
      </c>
      <c r="C995" s="257"/>
      <c r="D995" s="263"/>
    </row>
    <row r="996" s="260" customFormat="1" ht="17.25" customHeight="1" spans="1:4">
      <c r="A996" s="255">
        <v>2140202</v>
      </c>
      <c r="B996" s="270" t="s">
        <v>106</v>
      </c>
      <c r="C996" s="257"/>
      <c r="D996" s="263"/>
    </row>
    <row r="997" s="260" customFormat="1" ht="17.25" customHeight="1" spans="1:4">
      <c r="A997" s="255">
        <v>2140203</v>
      </c>
      <c r="B997" s="270" t="s">
        <v>107</v>
      </c>
      <c r="C997" s="257"/>
      <c r="D997" s="263"/>
    </row>
    <row r="998" s="260" customFormat="1" ht="17.25" customHeight="1" spans="1:4">
      <c r="A998" s="255">
        <v>2140204</v>
      </c>
      <c r="B998" s="270" t="s">
        <v>848</v>
      </c>
      <c r="C998" s="257"/>
      <c r="D998" s="263"/>
    </row>
    <row r="999" s="260" customFormat="1" ht="17.25" customHeight="1" spans="1:4">
      <c r="A999" s="255">
        <v>2140205</v>
      </c>
      <c r="B999" s="270" t="s">
        <v>849</v>
      </c>
      <c r="C999" s="257"/>
      <c r="D999" s="263"/>
    </row>
    <row r="1000" s="260" customFormat="1" ht="17.25" customHeight="1" spans="1:4">
      <c r="A1000" s="255">
        <v>2140206</v>
      </c>
      <c r="B1000" s="270" t="s">
        <v>850</v>
      </c>
      <c r="C1000" s="257"/>
      <c r="D1000" s="263"/>
    </row>
    <row r="1001" s="260" customFormat="1" ht="17.25" customHeight="1" spans="1:4">
      <c r="A1001" s="255">
        <v>2140207</v>
      </c>
      <c r="B1001" s="270" t="s">
        <v>851</v>
      </c>
      <c r="C1001" s="257"/>
      <c r="D1001" s="263"/>
    </row>
    <row r="1002" s="260" customFormat="1" ht="17.25" customHeight="1" spans="1:4">
      <c r="A1002" s="255">
        <v>2140208</v>
      </c>
      <c r="B1002" s="270" t="s">
        <v>852</v>
      </c>
      <c r="C1002" s="257"/>
      <c r="D1002" s="263"/>
    </row>
    <row r="1003" s="260" customFormat="1" ht="17.25" customHeight="1" spans="1:4">
      <c r="A1003" s="255">
        <v>2140299</v>
      </c>
      <c r="B1003" s="270" t="s">
        <v>853</v>
      </c>
      <c r="C1003" s="257"/>
      <c r="D1003" s="263"/>
    </row>
    <row r="1004" s="260" customFormat="1" ht="17.25" customHeight="1" spans="1:4">
      <c r="A1004" s="255">
        <v>21403</v>
      </c>
      <c r="B1004" s="269" t="s">
        <v>854</v>
      </c>
      <c r="C1004" s="258">
        <f>SUM(C1005:C1013)</f>
        <v>0</v>
      </c>
      <c r="D1004" s="263"/>
    </row>
    <row r="1005" s="260" customFormat="1" ht="17.25" customHeight="1" spans="1:4">
      <c r="A1005" s="255">
        <v>2140301</v>
      </c>
      <c r="B1005" s="270" t="s">
        <v>105</v>
      </c>
      <c r="C1005" s="257"/>
      <c r="D1005" s="263"/>
    </row>
    <row r="1006" s="260" customFormat="1" ht="17.25" customHeight="1" spans="1:4">
      <c r="A1006" s="255">
        <v>2140302</v>
      </c>
      <c r="B1006" s="270" t="s">
        <v>106</v>
      </c>
      <c r="C1006" s="257"/>
      <c r="D1006" s="263"/>
    </row>
    <row r="1007" s="260" customFormat="1" ht="17.25" customHeight="1" spans="1:4">
      <c r="A1007" s="255">
        <v>2140303</v>
      </c>
      <c r="B1007" s="270" t="s">
        <v>107</v>
      </c>
      <c r="C1007" s="257"/>
      <c r="D1007" s="263"/>
    </row>
    <row r="1008" s="260" customFormat="1" ht="17.25" customHeight="1" spans="1:4">
      <c r="A1008" s="255">
        <v>2140304</v>
      </c>
      <c r="B1008" s="270" t="s">
        <v>855</v>
      </c>
      <c r="C1008" s="257"/>
      <c r="D1008" s="263"/>
    </row>
    <row r="1009" s="260" customFormat="1" ht="17.25" customHeight="1" spans="1:4">
      <c r="A1009" s="255">
        <v>2140305</v>
      </c>
      <c r="B1009" s="270" t="s">
        <v>856</v>
      </c>
      <c r="C1009" s="257"/>
      <c r="D1009" s="263"/>
    </row>
    <row r="1010" s="260" customFormat="1" ht="17.25" customHeight="1" spans="1:4">
      <c r="A1010" s="255">
        <v>2140306</v>
      </c>
      <c r="B1010" s="270" t="s">
        <v>857</v>
      </c>
      <c r="C1010" s="257"/>
      <c r="D1010" s="263"/>
    </row>
    <row r="1011" s="260" customFormat="1" ht="17.25" customHeight="1" spans="1:4">
      <c r="A1011" s="255">
        <v>2140307</v>
      </c>
      <c r="B1011" s="270" t="s">
        <v>858</v>
      </c>
      <c r="C1011" s="257"/>
      <c r="D1011" s="263"/>
    </row>
    <row r="1012" s="260" customFormat="1" ht="17.25" customHeight="1" spans="1:4">
      <c r="A1012" s="255">
        <v>2140308</v>
      </c>
      <c r="B1012" s="270" t="s">
        <v>859</v>
      </c>
      <c r="C1012" s="257"/>
      <c r="D1012" s="263"/>
    </row>
    <row r="1013" s="260" customFormat="1" ht="17.25" customHeight="1" spans="1:4">
      <c r="A1013" s="255">
        <v>2140399</v>
      </c>
      <c r="B1013" s="270" t="s">
        <v>860</v>
      </c>
      <c r="C1013" s="257"/>
      <c r="D1013" s="263"/>
    </row>
    <row r="1014" s="260" customFormat="1" ht="17.25" customHeight="1" spans="1:4">
      <c r="A1014" s="255">
        <v>21405</v>
      </c>
      <c r="B1014" s="269" t="s">
        <v>861</v>
      </c>
      <c r="C1014" s="258">
        <f>SUM(C1015:C1020)</f>
        <v>0</v>
      </c>
      <c r="D1014" s="263"/>
    </row>
    <row r="1015" s="260" customFormat="1" ht="17.25" customHeight="1" spans="1:4">
      <c r="A1015" s="255">
        <v>2140501</v>
      </c>
      <c r="B1015" s="270" t="s">
        <v>105</v>
      </c>
      <c r="C1015" s="257"/>
      <c r="D1015" s="263"/>
    </row>
    <row r="1016" s="260" customFormat="1" ht="17.25" customHeight="1" spans="1:4">
      <c r="A1016" s="255">
        <v>2140502</v>
      </c>
      <c r="B1016" s="270" t="s">
        <v>106</v>
      </c>
      <c r="C1016" s="257"/>
      <c r="D1016" s="263"/>
    </row>
    <row r="1017" s="260" customFormat="1" ht="17.25" customHeight="1" spans="1:4">
      <c r="A1017" s="255">
        <v>2140503</v>
      </c>
      <c r="B1017" s="270" t="s">
        <v>107</v>
      </c>
      <c r="C1017" s="257"/>
      <c r="D1017" s="263"/>
    </row>
    <row r="1018" s="260" customFormat="1" ht="17.25" customHeight="1" spans="1:4">
      <c r="A1018" s="255">
        <v>2140504</v>
      </c>
      <c r="B1018" s="270" t="s">
        <v>852</v>
      </c>
      <c r="C1018" s="257"/>
      <c r="D1018" s="263"/>
    </row>
    <row r="1019" s="260" customFormat="1" ht="17.25" customHeight="1" spans="1:4">
      <c r="A1019" s="255">
        <v>2140505</v>
      </c>
      <c r="B1019" s="270" t="s">
        <v>862</v>
      </c>
      <c r="C1019" s="257"/>
      <c r="D1019" s="263"/>
    </row>
    <row r="1020" s="260" customFormat="1" ht="17.25" customHeight="1" spans="1:4">
      <c r="A1020" s="255">
        <v>2140599</v>
      </c>
      <c r="B1020" s="270" t="s">
        <v>863</v>
      </c>
      <c r="C1020" s="257"/>
      <c r="D1020" s="263"/>
    </row>
    <row r="1021" s="260" customFormat="1" ht="17.25" customHeight="1" spans="1:4">
      <c r="A1021" s="255">
        <v>21499</v>
      </c>
      <c r="B1021" s="269" t="s">
        <v>864</v>
      </c>
      <c r="C1021" s="258">
        <f>SUM(C1022:C1023)</f>
        <v>2730</v>
      </c>
      <c r="D1021" s="263"/>
    </row>
    <row r="1022" s="260" customFormat="1" ht="17.25" customHeight="1" spans="1:4">
      <c r="A1022" s="255">
        <v>2149901</v>
      </c>
      <c r="B1022" s="270" t="s">
        <v>865</v>
      </c>
      <c r="C1022" s="257">
        <v>41</v>
      </c>
      <c r="D1022" s="263"/>
    </row>
    <row r="1023" s="260" customFormat="1" ht="17.25" customHeight="1" spans="1:4">
      <c r="A1023" s="255">
        <v>2149999</v>
      </c>
      <c r="B1023" s="270" t="s">
        <v>866</v>
      </c>
      <c r="C1023" s="257">
        <v>2689</v>
      </c>
      <c r="D1023" s="263"/>
    </row>
    <row r="1024" s="260" customFormat="1" ht="17.25" customHeight="1" spans="1:4">
      <c r="A1024" s="255">
        <v>215</v>
      </c>
      <c r="B1024" s="269" t="s">
        <v>867</v>
      </c>
      <c r="C1024" s="254">
        <f>SUM(C1025,C1035,C1051,C1056,C1067,C1074,C1082)</f>
        <v>371</v>
      </c>
      <c r="D1024" s="263"/>
    </row>
    <row r="1025" s="260" customFormat="1" ht="17.25" customHeight="1" spans="1:4">
      <c r="A1025" s="255">
        <v>21501</v>
      </c>
      <c r="B1025" s="269" t="s">
        <v>868</v>
      </c>
      <c r="C1025" s="258">
        <f>SUM(C1026:C1034)</f>
        <v>0</v>
      </c>
      <c r="D1025" s="263"/>
    </row>
    <row r="1026" s="260" customFormat="1" ht="17.25" customHeight="1" spans="1:4">
      <c r="A1026" s="255">
        <v>2150101</v>
      </c>
      <c r="B1026" s="270" t="s">
        <v>105</v>
      </c>
      <c r="C1026" s="257"/>
      <c r="D1026" s="263"/>
    </row>
    <row r="1027" s="260" customFormat="1" ht="17.25" customHeight="1" spans="1:4">
      <c r="A1027" s="255">
        <v>2150102</v>
      </c>
      <c r="B1027" s="270" t="s">
        <v>106</v>
      </c>
      <c r="C1027" s="257"/>
      <c r="D1027" s="263"/>
    </row>
    <row r="1028" s="260" customFormat="1" ht="17.25" customHeight="1" spans="1:4">
      <c r="A1028" s="255">
        <v>2150103</v>
      </c>
      <c r="B1028" s="270" t="s">
        <v>107</v>
      </c>
      <c r="C1028" s="257"/>
      <c r="D1028" s="263"/>
    </row>
    <row r="1029" s="260" customFormat="1" ht="17.25" customHeight="1" spans="1:4">
      <c r="A1029" s="255">
        <v>2150104</v>
      </c>
      <c r="B1029" s="270" t="s">
        <v>869</v>
      </c>
      <c r="C1029" s="257"/>
      <c r="D1029" s="263"/>
    </row>
    <row r="1030" s="260" customFormat="1" ht="17.25" customHeight="1" spans="1:4">
      <c r="A1030" s="255">
        <v>2150105</v>
      </c>
      <c r="B1030" s="270" t="s">
        <v>870</v>
      </c>
      <c r="C1030" s="257"/>
      <c r="D1030" s="263"/>
    </row>
    <row r="1031" s="260" customFormat="1" ht="17.25" customHeight="1" spans="1:4">
      <c r="A1031" s="255">
        <v>2150106</v>
      </c>
      <c r="B1031" s="270" t="s">
        <v>871</v>
      </c>
      <c r="C1031" s="257"/>
      <c r="D1031" s="263"/>
    </row>
    <row r="1032" s="260" customFormat="1" ht="17.25" customHeight="1" spans="1:4">
      <c r="A1032" s="255">
        <v>2150107</v>
      </c>
      <c r="B1032" s="270" t="s">
        <v>872</v>
      </c>
      <c r="C1032" s="257"/>
      <c r="D1032" s="263"/>
    </row>
    <row r="1033" s="260" customFormat="1" ht="17.25" customHeight="1" spans="1:4">
      <c r="A1033" s="255">
        <v>2150108</v>
      </c>
      <c r="B1033" s="270" t="s">
        <v>873</v>
      </c>
      <c r="C1033" s="257"/>
      <c r="D1033" s="263"/>
    </row>
    <row r="1034" s="260" customFormat="1" ht="17.25" customHeight="1" spans="1:4">
      <c r="A1034" s="255">
        <v>2150199</v>
      </c>
      <c r="B1034" s="270" t="s">
        <v>874</v>
      </c>
      <c r="C1034" s="257"/>
      <c r="D1034" s="263"/>
    </row>
    <row r="1035" s="260" customFormat="1" ht="17.25" customHeight="1" spans="1:4">
      <c r="A1035" s="255">
        <v>21502</v>
      </c>
      <c r="B1035" s="269" t="s">
        <v>875</v>
      </c>
      <c r="C1035" s="258">
        <f>SUM(C1036:C1050)</f>
        <v>224</v>
      </c>
      <c r="D1035" s="263"/>
    </row>
    <row r="1036" s="260" customFormat="1" ht="17.25" customHeight="1" spans="1:4">
      <c r="A1036" s="255">
        <v>2150201</v>
      </c>
      <c r="B1036" s="270" t="s">
        <v>105</v>
      </c>
      <c r="C1036" s="257"/>
      <c r="D1036" s="263"/>
    </row>
    <row r="1037" s="260" customFormat="1" ht="17.25" customHeight="1" spans="1:4">
      <c r="A1037" s="255">
        <v>2150202</v>
      </c>
      <c r="B1037" s="270" t="s">
        <v>106</v>
      </c>
      <c r="C1037" s="257"/>
      <c r="D1037" s="263"/>
    </row>
    <row r="1038" s="260" customFormat="1" ht="17.25" customHeight="1" spans="1:4">
      <c r="A1038" s="255">
        <v>2150203</v>
      </c>
      <c r="B1038" s="270" t="s">
        <v>107</v>
      </c>
      <c r="C1038" s="257"/>
      <c r="D1038" s="263"/>
    </row>
    <row r="1039" s="260" customFormat="1" ht="17.25" customHeight="1" spans="1:4">
      <c r="A1039" s="255">
        <v>2150204</v>
      </c>
      <c r="B1039" s="270" t="s">
        <v>876</v>
      </c>
      <c r="C1039" s="257"/>
      <c r="D1039" s="263"/>
    </row>
    <row r="1040" s="260" customFormat="1" ht="17.25" customHeight="1" spans="1:4">
      <c r="A1040" s="255">
        <v>2150205</v>
      </c>
      <c r="B1040" s="270" t="s">
        <v>877</v>
      </c>
      <c r="C1040" s="257"/>
      <c r="D1040" s="263"/>
    </row>
    <row r="1041" s="260" customFormat="1" ht="17.25" customHeight="1" spans="1:4">
      <c r="A1041" s="255">
        <v>2150206</v>
      </c>
      <c r="B1041" s="270" t="s">
        <v>878</v>
      </c>
      <c r="C1041" s="257"/>
      <c r="D1041" s="263"/>
    </row>
    <row r="1042" s="260" customFormat="1" ht="17.25" customHeight="1" spans="1:4">
      <c r="A1042" s="255">
        <v>2150207</v>
      </c>
      <c r="B1042" s="270" t="s">
        <v>879</v>
      </c>
      <c r="C1042" s="257"/>
      <c r="D1042" s="263"/>
    </row>
    <row r="1043" s="260" customFormat="1" ht="17.25" customHeight="1" spans="1:4">
      <c r="A1043" s="255">
        <v>2150208</v>
      </c>
      <c r="B1043" s="270" t="s">
        <v>880</v>
      </c>
      <c r="C1043" s="257"/>
      <c r="D1043" s="263"/>
    </row>
    <row r="1044" s="260" customFormat="1" ht="17.25" customHeight="1" spans="1:4">
      <c r="A1044" s="255">
        <v>2150209</v>
      </c>
      <c r="B1044" s="270" t="s">
        <v>881</v>
      </c>
      <c r="C1044" s="257"/>
      <c r="D1044" s="263"/>
    </row>
    <row r="1045" s="260" customFormat="1" ht="17.25" customHeight="1" spans="1:4">
      <c r="A1045" s="255">
        <v>2150210</v>
      </c>
      <c r="B1045" s="270" t="s">
        <v>882</v>
      </c>
      <c r="C1045" s="257"/>
      <c r="D1045" s="263"/>
    </row>
    <row r="1046" s="260" customFormat="1" ht="17.25" customHeight="1" spans="1:4">
      <c r="A1046" s="255">
        <v>2150212</v>
      </c>
      <c r="B1046" s="270" t="s">
        <v>883</v>
      </c>
      <c r="C1046" s="257"/>
      <c r="D1046" s="263"/>
    </row>
    <row r="1047" s="260" customFormat="1" ht="17.25" customHeight="1" spans="1:4">
      <c r="A1047" s="255">
        <v>2150213</v>
      </c>
      <c r="B1047" s="270" t="s">
        <v>884</v>
      </c>
      <c r="C1047" s="257"/>
      <c r="D1047" s="263"/>
    </row>
    <row r="1048" s="260" customFormat="1" ht="17.25" customHeight="1" spans="1:4">
      <c r="A1048" s="255">
        <v>2150214</v>
      </c>
      <c r="B1048" s="270" t="s">
        <v>885</v>
      </c>
      <c r="C1048" s="257"/>
      <c r="D1048" s="263"/>
    </row>
    <row r="1049" s="260" customFormat="1" ht="17.25" customHeight="1" spans="1:4">
      <c r="A1049" s="255">
        <v>2150215</v>
      </c>
      <c r="B1049" s="270" t="s">
        <v>886</v>
      </c>
      <c r="C1049" s="257"/>
      <c r="D1049" s="263"/>
    </row>
    <row r="1050" s="260" customFormat="1" ht="17.25" customHeight="1" spans="1:4">
      <c r="A1050" s="255">
        <v>2150299</v>
      </c>
      <c r="B1050" s="270" t="s">
        <v>887</v>
      </c>
      <c r="C1050" s="257">
        <v>224</v>
      </c>
      <c r="D1050" s="263"/>
    </row>
    <row r="1051" s="260" customFormat="1" ht="17.25" customHeight="1" spans="1:4">
      <c r="A1051" s="255">
        <v>21503</v>
      </c>
      <c r="B1051" s="269" t="s">
        <v>888</v>
      </c>
      <c r="C1051" s="258">
        <f>SUM(C1052:C1055)</f>
        <v>0</v>
      </c>
      <c r="D1051" s="263"/>
    </row>
    <row r="1052" s="260" customFormat="1" ht="17.25" customHeight="1" spans="1:4">
      <c r="A1052" s="255">
        <v>2150301</v>
      </c>
      <c r="B1052" s="270" t="s">
        <v>105</v>
      </c>
      <c r="C1052" s="257"/>
      <c r="D1052" s="263"/>
    </row>
    <row r="1053" s="260" customFormat="1" ht="17.25" customHeight="1" spans="1:4">
      <c r="A1053" s="255">
        <v>2150302</v>
      </c>
      <c r="B1053" s="270" t="s">
        <v>106</v>
      </c>
      <c r="C1053" s="257"/>
      <c r="D1053" s="263"/>
    </row>
    <row r="1054" s="260" customFormat="1" ht="17.25" customHeight="1" spans="1:4">
      <c r="A1054" s="255">
        <v>2150303</v>
      </c>
      <c r="B1054" s="270" t="s">
        <v>107</v>
      </c>
      <c r="C1054" s="257"/>
      <c r="D1054" s="263"/>
    </row>
    <row r="1055" s="260" customFormat="1" ht="17.25" customHeight="1" spans="1:4">
      <c r="A1055" s="255">
        <v>2150399</v>
      </c>
      <c r="B1055" s="270" t="s">
        <v>889</v>
      </c>
      <c r="C1055" s="257"/>
      <c r="D1055" s="263"/>
    </row>
    <row r="1056" s="260" customFormat="1" ht="17.25" customHeight="1" spans="1:4">
      <c r="A1056" s="255">
        <v>21505</v>
      </c>
      <c r="B1056" s="269" t="s">
        <v>890</v>
      </c>
      <c r="C1056" s="258">
        <f>SUM(C1057:C1066)</f>
        <v>5</v>
      </c>
      <c r="D1056" s="263"/>
    </row>
    <row r="1057" s="260" customFormat="1" ht="17.25" customHeight="1" spans="1:4">
      <c r="A1057" s="255">
        <v>2150501</v>
      </c>
      <c r="B1057" s="270" t="s">
        <v>105</v>
      </c>
      <c r="C1057" s="257">
        <v>5</v>
      </c>
      <c r="D1057" s="263"/>
    </row>
    <row r="1058" s="260" customFormat="1" ht="17.25" customHeight="1" spans="1:4">
      <c r="A1058" s="255">
        <v>2150502</v>
      </c>
      <c r="B1058" s="270" t="s">
        <v>106</v>
      </c>
      <c r="C1058" s="257"/>
      <c r="D1058" s="263"/>
    </row>
    <row r="1059" s="260" customFormat="1" ht="17.25" customHeight="1" spans="1:4">
      <c r="A1059" s="255">
        <v>2150503</v>
      </c>
      <c r="B1059" s="270" t="s">
        <v>107</v>
      </c>
      <c r="C1059" s="257"/>
      <c r="D1059" s="263"/>
    </row>
    <row r="1060" s="260" customFormat="1" ht="17.25" customHeight="1" spans="1:4">
      <c r="A1060" s="255">
        <v>2150505</v>
      </c>
      <c r="B1060" s="270" t="s">
        <v>891</v>
      </c>
      <c r="C1060" s="257"/>
      <c r="D1060" s="263"/>
    </row>
    <row r="1061" s="260" customFormat="1" ht="17.25" customHeight="1" spans="1:4">
      <c r="A1061" s="255">
        <v>2150507</v>
      </c>
      <c r="B1061" s="270" t="s">
        <v>892</v>
      </c>
      <c r="C1061" s="257"/>
      <c r="D1061" s="263"/>
    </row>
    <row r="1062" s="260" customFormat="1" ht="17.25" customHeight="1" spans="1:4">
      <c r="A1062" s="255">
        <v>2150508</v>
      </c>
      <c r="B1062" s="270" t="s">
        <v>893</v>
      </c>
      <c r="C1062" s="257"/>
      <c r="D1062" s="263"/>
    </row>
    <row r="1063" s="260" customFormat="1" ht="17.25" customHeight="1" spans="1:4">
      <c r="A1063" s="255">
        <v>2150516</v>
      </c>
      <c r="B1063" s="270" t="s">
        <v>894</v>
      </c>
      <c r="C1063" s="257"/>
      <c r="D1063" s="263"/>
    </row>
    <row r="1064" s="260" customFormat="1" ht="17.25" customHeight="1" spans="1:4">
      <c r="A1064" s="255">
        <v>2150517</v>
      </c>
      <c r="B1064" s="270" t="s">
        <v>895</v>
      </c>
      <c r="C1064" s="257"/>
      <c r="D1064" s="263"/>
    </row>
    <row r="1065" s="260" customFormat="1" ht="17.25" customHeight="1" spans="1:4">
      <c r="A1065" s="255">
        <v>2150550</v>
      </c>
      <c r="B1065" s="270" t="s">
        <v>114</v>
      </c>
      <c r="C1065" s="257"/>
      <c r="D1065" s="263"/>
    </row>
    <row r="1066" s="260" customFormat="1" ht="17.25" customHeight="1" spans="1:4">
      <c r="A1066" s="255">
        <v>2150599</v>
      </c>
      <c r="B1066" s="270" t="s">
        <v>896</v>
      </c>
      <c r="C1066" s="257"/>
      <c r="D1066" s="263"/>
    </row>
    <row r="1067" s="260" customFormat="1" ht="17.25" customHeight="1" spans="1:4">
      <c r="A1067" s="255">
        <v>21507</v>
      </c>
      <c r="B1067" s="269" t="s">
        <v>897</v>
      </c>
      <c r="C1067" s="258">
        <f>SUM(C1068:C1073)</f>
        <v>0</v>
      </c>
      <c r="D1067" s="263"/>
    </row>
    <row r="1068" s="260" customFormat="1" ht="17.25" customHeight="1" spans="1:4">
      <c r="A1068" s="255">
        <v>2150701</v>
      </c>
      <c r="B1068" s="270" t="s">
        <v>105</v>
      </c>
      <c r="C1068" s="257"/>
      <c r="D1068" s="263"/>
    </row>
    <row r="1069" s="260" customFormat="1" ht="17.25" customHeight="1" spans="1:4">
      <c r="A1069" s="255">
        <v>2150702</v>
      </c>
      <c r="B1069" s="270" t="s">
        <v>106</v>
      </c>
      <c r="C1069" s="257"/>
      <c r="D1069" s="263"/>
    </row>
    <row r="1070" s="260" customFormat="1" ht="17.25" customHeight="1" spans="1:4">
      <c r="A1070" s="255">
        <v>2150703</v>
      </c>
      <c r="B1070" s="270" t="s">
        <v>107</v>
      </c>
      <c r="C1070" s="257"/>
      <c r="D1070" s="263"/>
    </row>
    <row r="1071" s="260" customFormat="1" ht="17.25" customHeight="1" spans="1:4">
      <c r="A1071" s="255">
        <v>2150704</v>
      </c>
      <c r="B1071" s="270" t="s">
        <v>898</v>
      </c>
      <c r="C1071" s="257"/>
      <c r="D1071" s="263"/>
    </row>
    <row r="1072" s="260" customFormat="1" ht="17.25" customHeight="1" spans="1:4">
      <c r="A1072" s="255">
        <v>2150705</v>
      </c>
      <c r="B1072" s="270" t="s">
        <v>899</v>
      </c>
      <c r="C1072" s="257"/>
      <c r="D1072" s="263"/>
    </row>
    <row r="1073" s="260" customFormat="1" ht="17.25" customHeight="1" spans="1:4">
      <c r="A1073" s="255">
        <v>2150799</v>
      </c>
      <c r="B1073" s="270" t="s">
        <v>900</v>
      </c>
      <c r="C1073" s="257"/>
      <c r="D1073" s="263"/>
    </row>
    <row r="1074" s="260" customFormat="1" ht="17.25" customHeight="1" spans="1:4">
      <c r="A1074" s="255">
        <v>21508</v>
      </c>
      <c r="B1074" s="269" t="s">
        <v>901</v>
      </c>
      <c r="C1074" s="258">
        <f>SUM(C1075:C1081)</f>
        <v>77</v>
      </c>
      <c r="D1074" s="263"/>
    </row>
    <row r="1075" s="260" customFormat="1" ht="17.25" customHeight="1" spans="1:4">
      <c r="A1075" s="255">
        <v>2150801</v>
      </c>
      <c r="B1075" s="270" t="s">
        <v>105</v>
      </c>
      <c r="C1075" s="257"/>
      <c r="D1075" s="263"/>
    </row>
    <row r="1076" s="260" customFormat="1" ht="17.25" customHeight="1" spans="1:4">
      <c r="A1076" s="255">
        <v>2150802</v>
      </c>
      <c r="B1076" s="270" t="s">
        <v>106</v>
      </c>
      <c r="C1076" s="257"/>
      <c r="D1076" s="263"/>
    </row>
    <row r="1077" s="260" customFormat="1" ht="17.25" customHeight="1" spans="1:4">
      <c r="A1077" s="255">
        <v>2150803</v>
      </c>
      <c r="B1077" s="270" t="s">
        <v>107</v>
      </c>
      <c r="C1077" s="257"/>
      <c r="D1077" s="263"/>
    </row>
    <row r="1078" s="260" customFormat="1" ht="17.25" customHeight="1" spans="1:4">
      <c r="A1078" s="255">
        <v>2150804</v>
      </c>
      <c r="B1078" s="270" t="s">
        <v>902</v>
      </c>
      <c r="C1078" s="257"/>
      <c r="D1078" s="263"/>
    </row>
    <row r="1079" s="260" customFormat="1" ht="17.25" customHeight="1" spans="1:4">
      <c r="A1079" s="255">
        <v>2150805</v>
      </c>
      <c r="B1079" s="270" t="s">
        <v>903</v>
      </c>
      <c r="C1079" s="257">
        <v>25</v>
      </c>
      <c r="D1079" s="263"/>
    </row>
    <row r="1080" s="260" customFormat="1" ht="17.25" customHeight="1" spans="1:4">
      <c r="A1080" s="255">
        <v>2150806</v>
      </c>
      <c r="B1080" s="270" t="s">
        <v>904</v>
      </c>
      <c r="C1080" s="257"/>
      <c r="D1080" s="263"/>
    </row>
    <row r="1081" s="260" customFormat="1" ht="17.25" customHeight="1" spans="1:4">
      <c r="A1081" s="255">
        <v>2150899</v>
      </c>
      <c r="B1081" s="270" t="s">
        <v>905</v>
      </c>
      <c r="C1081" s="257">
        <v>52</v>
      </c>
      <c r="D1081" s="263"/>
    </row>
    <row r="1082" s="260" customFormat="1" ht="17.25" customHeight="1" spans="1:4">
      <c r="A1082" s="255">
        <v>21599</v>
      </c>
      <c r="B1082" s="269" t="s">
        <v>906</v>
      </c>
      <c r="C1082" s="258">
        <f>SUM(C1083:C1087)</f>
        <v>65</v>
      </c>
      <c r="D1082" s="263"/>
    </row>
    <row r="1083" s="260" customFormat="1" ht="17.25" customHeight="1" spans="1:4">
      <c r="A1083" s="255">
        <v>2159901</v>
      </c>
      <c r="B1083" s="270" t="s">
        <v>907</v>
      </c>
      <c r="C1083" s="257"/>
      <c r="D1083" s="263"/>
    </row>
    <row r="1084" s="260" customFormat="1" ht="17.25" customHeight="1" spans="1:4">
      <c r="A1084" s="255">
        <v>2159904</v>
      </c>
      <c r="B1084" s="270" t="s">
        <v>908</v>
      </c>
      <c r="C1084" s="257"/>
      <c r="D1084" s="263"/>
    </row>
    <row r="1085" s="260" customFormat="1" ht="17.25" customHeight="1" spans="1:4">
      <c r="A1085" s="255">
        <v>2159905</v>
      </c>
      <c r="B1085" s="270" t="s">
        <v>909</v>
      </c>
      <c r="C1085" s="257"/>
      <c r="D1085" s="263"/>
    </row>
    <row r="1086" s="260" customFormat="1" ht="17.25" customHeight="1" spans="1:4">
      <c r="A1086" s="255">
        <v>2159906</v>
      </c>
      <c r="B1086" s="270" t="s">
        <v>910</v>
      </c>
      <c r="C1086" s="257"/>
      <c r="D1086" s="263"/>
    </row>
    <row r="1087" s="260" customFormat="1" ht="17.25" customHeight="1" spans="1:4">
      <c r="A1087" s="255">
        <v>2159999</v>
      </c>
      <c r="B1087" s="270" t="s">
        <v>911</v>
      </c>
      <c r="C1087" s="257">
        <v>65</v>
      </c>
      <c r="D1087" s="263"/>
    </row>
    <row r="1088" s="260" customFormat="1" ht="17.25" customHeight="1" spans="1:4">
      <c r="A1088" s="255">
        <v>216</v>
      </c>
      <c r="B1088" s="269" t="s">
        <v>912</v>
      </c>
      <c r="C1088" s="254">
        <f>SUM(C1089,C1099,C1105)</f>
        <v>424</v>
      </c>
      <c r="D1088" s="263"/>
    </row>
    <row r="1089" s="260" customFormat="1" ht="17.25" customHeight="1" spans="1:4">
      <c r="A1089" s="255">
        <v>21602</v>
      </c>
      <c r="B1089" s="269" t="s">
        <v>913</v>
      </c>
      <c r="C1089" s="258">
        <f>SUM(C1090:C1098)</f>
        <v>410</v>
      </c>
      <c r="D1089" s="263"/>
    </row>
    <row r="1090" s="260" customFormat="1" ht="17.25" customHeight="1" spans="1:4">
      <c r="A1090" s="255">
        <v>2160201</v>
      </c>
      <c r="B1090" s="270" t="s">
        <v>105</v>
      </c>
      <c r="C1090" s="257">
        <v>24</v>
      </c>
      <c r="D1090" s="263"/>
    </row>
    <row r="1091" s="260" customFormat="1" ht="17.25" customHeight="1" spans="1:4">
      <c r="A1091" s="255">
        <v>2160202</v>
      </c>
      <c r="B1091" s="270" t="s">
        <v>106</v>
      </c>
      <c r="C1091" s="257"/>
      <c r="D1091" s="263"/>
    </row>
    <row r="1092" s="260" customFormat="1" ht="17.25" customHeight="1" spans="1:4">
      <c r="A1092" s="255">
        <v>2160203</v>
      </c>
      <c r="B1092" s="270" t="s">
        <v>107</v>
      </c>
      <c r="C1092" s="257"/>
      <c r="D1092" s="263"/>
    </row>
    <row r="1093" s="260" customFormat="1" ht="17.25" customHeight="1" spans="1:4">
      <c r="A1093" s="255">
        <v>2160216</v>
      </c>
      <c r="B1093" s="270" t="s">
        <v>914</v>
      </c>
      <c r="C1093" s="257"/>
      <c r="D1093" s="263"/>
    </row>
    <row r="1094" s="260" customFormat="1" ht="17.25" customHeight="1" spans="1:4">
      <c r="A1094" s="255">
        <v>2160217</v>
      </c>
      <c r="B1094" s="270" t="s">
        <v>915</v>
      </c>
      <c r="C1094" s="257"/>
      <c r="D1094" s="263"/>
    </row>
    <row r="1095" s="260" customFormat="1" ht="17.25" customHeight="1" spans="1:4">
      <c r="A1095" s="255">
        <v>2160218</v>
      </c>
      <c r="B1095" s="270" t="s">
        <v>916</v>
      </c>
      <c r="C1095" s="257"/>
      <c r="D1095" s="263"/>
    </row>
    <row r="1096" s="260" customFormat="1" ht="17.25" customHeight="1" spans="1:4">
      <c r="A1096" s="255">
        <v>2160219</v>
      </c>
      <c r="B1096" s="270" t="s">
        <v>917</v>
      </c>
      <c r="C1096" s="257">
        <v>6</v>
      </c>
      <c r="D1096" s="263"/>
    </row>
    <row r="1097" s="260" customFormat="1" ht="17.25" customHeight="1" spans="1:4">
      <c r="A1097" s="255">
        <v>2160250</v>
      </c>
      <c r="B1097" s="270" t="s">
        <v>114</v>
      </c>
      <c r="C1097" s="257"/>
      <c r="D1097" s="263"/>
    </row>
    <row r="1098" s="260" customFormat="1" ht="17.25" customHeight="1" spans="1:4">
      <c r="A1098" s="255">
        <v>2160299</v>
      </c>
      <c r="B1098" s="270" t="s">
        <v>918</v>
      </c>
      <c r="C1098" s="257">
        <v>380</v>
      </c>
      <c r="D1098" s="263"/>
    </row>
    <row r="1099" s="260" customFormat="1" ht="17.25" customHeight="1" spans="1:4">
      <c r="A1099" s="255">
        <v>21606</v>
      </c>
      <c r="B1099" s="269" t="s">
        <v>919</v>
      </c>
      <c r="C1099" s="258">
        <f>SUM(C1100:C1104)</f>
        <v>14</v>
      </c>
      <c r="D1099" s="263"/>
    </row>
    <row r="1100" s="260" customFormat="1" ht="17.25" customHeight="1" spans="1:4">
      <c r="A1100" s="255">
        <v>2160601</v>
      </c>
      <c r="B1100" s="270" t="s">
        <v>105</v>
      </c>
      <c r="C1100" s="257"/>
      <c r="D1100" s="263"/>
    </row>
    <row r="1101" s="260" customFormat="1" ht="17.25" customHeight="1" spans="1:4">
      <c r="A1101" s="255">
        <v>2160602</v>
      </c>
      <c r="B1101" s="270" t="s">
        <v>106</v>
      </c>
      <c r="C1101" s="257"/>
      <c r="D1101" s="263"/>
    </row>
    <row r="1102" s="260" customFormat="1" ht="17.25" customHeight="1" spans="1:4">
      <c r="A1102" s="255">
        <v>2160603</v>
      </c>
      <c r="B1102" s="270" t="s">
        <v>107</v>
      </c>
      <c r="C1102" s="257"/>
      <c r="D1102" s="263"/>
    </row>
    <row r="1103" s="260" customFormat="1" ht="17.25" customHeight="1" spans="1:4">
      <c r="A1103" s="255">
        <v>2160607</v>
      </c>
      <c r="B1103" s="270" t="s">
        <v>920</v>
      </c>
      <c r="C1103" s="257"/>
      <c r="D1103" s="263"/>
    </row>
    <row r="1104" s="260" customFormat="1" ht="17.25" customHeight="1" spans="1:4">
      <c r="A1104" s="255">
        <v>2160699</v>
      </c>
      <c r="B1104" s="270" t="s">
        <v>921</v>
      </c>
      <c r="C1104" s="257">
        <v>14</v>
      </c>
      <c r="D1104" s="263"/>
    </row>
    <row r="1105" s="260" customFormat="1" ht="17.25" customHeight="1" spans="1:4">
      <c r="A1105" s="255">
        <v>21699</v>
      </c>
      <c r="B1105" s="269" t="s">
        <v>922</v>
      </c>
      <c r="C1105" s="258">
        <f>SUM(C1106:C1107)</f>
        <v>0</v>
      </c>
      <c r="D1105" s="263"/>
    </row>
    <row r="1106" s="260" customFormat="1" ht="17.25" customHeight="1" spans="1:4">
      <c r="A1106" s="255">
        <v>2169901</v>
      </c>
      <c r="B1106" s="270" t="s">
        <v>923</v>
      </c>
      <c r="C1106" s="257"/>
      <c r="D1106" s="263"/>
    </row>
    <row r="1107" s="260" customFormat="1" ht="17.25" customHeight="1" spans="1:4">
      <c r="A1107" s="255">
        <v>2169999</v>
      </c>
      <c r="B1107" s="270" t="s">
        <v>924</v>
      </c>
      <c r="C1107" s="257"/>
      <c r="D1107" s="263"/>
    </row>
    <row r="1108" s="260" customFormat="1" ht="17.25" customHeight="1" spans="1:4">
      <c r="A1108" s="255">
        <v>217</v>
      </c>
      <c r="B1108" s="269" t="s">
        <v>925</v>
      </c>
      <c r="C1108" s="254">
        <f>SUM(C1109,C1116,C1126,C1132,C1135)</f>
        <v>45</v>
      </c>
      <c r="D1108" s="263"/>
    </row>
    <row r="1109" s="260" customFormat="1" ht="17.25" customHeight="1" spans="1:4">
      <c r="A1109" s="255">
        <v>21701</v>
      </c>
      <c r="B1109" s="269" t="s">
        <v>926</v>
      </c>
      <c r="C1109" s="258">
        <f>SUM(C1110:C1115)</f>
        <v>30</v>
      </c>
      <c r="D1109" s="263"/>
    </row>
    <row r="1110" s="260" customFormat="1" ht="17.25" customHeight="1" spans="1:4">
      <c r="A1110" s="255">
        <v>2170101</v>
      </c>
      <c r="B1110" s="270" t="s">
        <v>105</v>
      </c>
      <c r="C1110" s="257">
        <v>30</v>
      </c>
      <c r="D1110" s="263"/>
    </row>
    <row r="1111" s="260" customFormat="1" ht="17.25" customHeight="1" spans="1:4">
      <c r="A1111" s="255">
        <v>2170102</v>
      </c>
      <c r="B1111" s="270" t="s">
        <v>106</v>
      </c>
      <c r="C1111" s="257"/>
      <c r="D1111" s="263"/>
    </row>
    <row r="1112" s="260" customFormat="1" ht="17.25" customHeight="1" spans="1:4">
      <c r="A1112" s="255">
        <v>2170103</v>
      </c>
      <c r="B1112" s="270" t="s">
        <v>107</v>
      </c>
      <c r="C1112" s="257"/>
      <c r="D1112" s="263"/>
    </row>
    <row r="1113" s="260" customFormat="1" ht="17.25" customHeight="1" spans="1:4">
      <c r="A1113" s="255">
        <v>2170104</v>
      </c>
      <c r="B1113" s="270" t="s">
        <v>927</v>
      </c>
      <c r="C1113" s="257"/>
      <c r="D1113" s="263"/>
    </row>
    <row r="1114" s="260" customFormat="1" ht="17.25" customHeight="1" spans="1:4">
      <c r="A1114" s="255">
        <v>2170150</v>
      </c>
      <c r="B1114" s="270" t="s">
        <v>114</v>
      </c>
      <c r="C1114" s="257"/>
      <c r="D1114" s="263"/>
    </row>
    <row r="1115" s="260" customFormat="1" ht="17.25" customHeight="1" spans="1:4">
      <c r="A1115" s="255">
        <v>2170199</v>
      </c>
      <c r="B1115" s="270" t="s">
        <v>928</v>
      </c>
      <c r="C1115" s="257"/>
      <c r="D1115" s="263"/>
    </row>
    <row r="1116" s="260" customFormat="1" ht="17.25" customHeight="1" spans="1:4">
      <c r="A1116" s="255">
        <v>21702</v>
      </c>
      <c r="B1116" s="269" t="s">
        <v>929</v>
      </c>
      <c r="C1116" s="258">
        <f>SUM(C1117:C1125)</f>
        <v>0</v>
      </c>
      <c r="D1116" s="263"/>
    </row>
    <row r="1117" s="260" customFormat="1" ht="17.25" customHeight="1" spans="1:4">
      <c r="A1117" s="255">
        <v>2170201</v>
      </c>
      <c r="B1117" s="270" t="s">
        <v>930</v>
      </c>
      <c r="C1117" s="257"/>
      <c r="D1117" s="263"/>
    </row>
    <row r="1118" s="260" customFormat="1" ht="17.25" customHeight="1" spans="1:4">
      <c r="A1118" s="255">
        <v>2170202</v>
      </c>
      <c r="B1118" s="270" t="s">
        <v>931</v>
      </c>
      <c r="C1118" s="257"/>
      <c r="D1118" s="263"/>
    </row>
    <row r="1119" s="260" customFormat="1" ht="17.25" customHeight="1" spans="1:4">
      <c r="A1119" s="255">
        <v>2170203</v>
      </c>
      <c r="B1119" s="270" t="s">
        <v>932</v>
      </c>
      <c r="C1119" s="257"/>
      <c r="D1119" s="263"/>
    </row>
    <row r="1120" s="260" customFormat="1" ht="17.25" customHeight="1" spans="1:4">
      <c r="A1120" s="255">
        <v>2170204</v>
      </c>
      <c r="B1120" s="270" t="s">
        <v>933</v>
      </c>
      <c r="C1120" s="257"/>
      <c r="D1120" s="263"/>
    </row>
    <row r="1121" s="260" customFormat="1" ht="17.25" customHeight="1" spans="1:4">
      <c r="A1121" s="255">
        <v>2170205</v>
      </c>
      <c r="B1121" s="270" t="s">
        <v>934</v>
      </c>
      <c r="C1121" s="257"/>
      <c r="D1121" s="263"/>
    </row>
    <row r="1122" s="260" customFormat="1" ht="17.25" customHeight="1" spans="1:4">
      <c r="A1122" s="255">
        <v>2170206</v>
      </c>
      <c r="B1122" s="270" t="s">
        <v>935</v>
      </c>
      <c r="C1122" s="257"/>
      <c r="D1122" s="263"/>
    </row>
    <row r="1123" s="260" customFormat="1" ht="17.25" customHeight="1" spans="1:4">
      <c r="A1123" s="255">
        <v>2170207</v>
      </c>
      <c r="B1123" s="270" t="s">
        <v>936</v>
      </c>
      <c r="C1123" s="257"/>
      <c r="D1123" s="263"/>
    </row>
    <row r="1124" s="260" customFormat="1" ht="17.25" customHeight="1" spans="1:4">
      <c r="A1124" s="255">
        <v>2170208</v>
      </c>
      <c r="B1124" s="270" t="s">
        <v>937</v>
      </c>
      <c r="C1124" s="257"/>
      <c r="D1124" s="263"/>
    </row>
    <row r="1125" s="260" customFormat="1" ht="17.25" customHeight="1" spans="1:4">
      <c r="A1125" s="255">
        <v>2170299</v>
      </c>
      <c r="B1125" s="270" t="s">
        <v>938</v>
      </c>
      <c r="C1125" s="257"/>
      <c r="D1125" s="263"/>
    </row>
    <row r="1126" s="260" customFormat="1" ht="17.25" customHeight="1" spans="1:4">
      <c r="A1126" s="255">
        <v>21703</v>
      </c>
      <c r="B1126" s="269" t="s">
        <v>939</v>
      </c>
      <c r="C1126" s="258">
        <f>SUM(C1127:C1131)</f>
        <v>15</v>
      </c>
      <c r="D1126" s="263"/>
    </row>
    <row r="1127" s="260" customFormat="1" ht="17.25" customHeight="1" spans="1:4">
      <c r="A1127" s="255">
        <v>2170301</v>
      </c>
      <c r="B1127" s="270" t="s">
        <v>940</v>
      </c>
      <c r="C1127" s="257"/>
      <c r="D1127" s="263"/>
    </row>
    <row r="1128" s="260" customFormat="1" ht="17.25" customHeight="1" spans="1:4">
      <c r="A1128" s="255">
        <v>2170302</v>
      </c>
      <c r="B1128" s="270" t="s">
        <v>941</v>
      </c>
      <c r="C1128" s="257"/>
      <c r="D1128" s="263"/>
    </row>
    <row r="1129" s="260" customFormat="1" ht="17.25" customHeight="1" spans="1:4">
      <c r="A1129" s="255">
        <v>2170303</v>
      </c>
      <c r="B1129" s="270" t="s">
        <v>942</v>
      </c>
      <c r="C1129" s="257"/>
      <c r="D1129" s="263"/>
    </row>
    <row r="1130" s="260" customFormat="1" ht="17.25" customHeight="1" spans="1:4">
      <c r="A1130" s="255">
        <v>2170304</v>
      </c>
      <c r="B1130" s="270" t="s">
        <v>943</v>
      </c>
      <c r="C1130" s="257"/>
      <c r="D1130" s="263"/>
    </row>
    <row r="1131" s="260" customFormat="1" ht="17.25" customHeight="1" spans="1:4">
      <c r="A1131" s="255">
        <v>2170399</v>
      </c>
      <c r="B1131" s="270" t="s">
        <v>944</v>
      </c>
      <c r="C1131" s="257">
        <v>15</v>
      </c>
      <c r="D1131" s="263"/>
    </row>
    <row r="1132" s="260" customFormat="1" ht="17.25" customHeight="1" spans="1:4">
      <c r="A1132" s="255">
        <v>21704</v>
      </c>
      <c r="B1132" s="269" t="s">
        <v>945</v>
      </c>
      <c r="C1132" s="258">
        <f>SUM(C1133:C1134)</f>
        <v>0</v>
      </c>
      <c r="D1132" s="263"/>
    </row>
    <row r="1133" s="260" customFormat="1" ht="17.25" customHeight="1" spans="1:4">
      <c r="A1133" s="255">
        <v>2170401</v>
      </c>
      <c r="B1133" s="270" t="s">
        <v>946</v>
      </c>
      <c r="C1133" s="257"/>
      <c r="D1133" s="263"/>
    </row>
    <row r="1134" s="260" customFormat="1" ht="17.25" customHeight="1" spans="1:4">
      <c r="A1134" s="255">
        <v>2170499</v>
      </c>
      <c r="B1134" s="270" t="s">
        <v>947</v>
      </c>
      <c r="C1134" s="257"/>
      <c r="D1134" s="263"/>
    </row>
    <row r="1135" s="260" customFormat="1" ht="17.25" customHeight="1" spans="1:4">
      <c r="A1135" s="255">
        <v>21799</v>
      </c>
      <c r="B1135" s="269" t="s">
        <v>948</v>
      </c>
      <c r="C1135" s="258">
        <f>SUM(C1136:C1137)</f>
        <v>0</v>
      </c>
      <c r="D1135" s="263"/>
    </row>
    <row r="1136" s="260" customFormat="1" ht="17.25" customHeight="1" spans="1:4">
      <c r="A1136" s="255">
        <v>2179902</v>
      </c>
      <c r="B1136" s="270" t="s">
        <v>949</v>
      </c>
      <c r="C1136" s="257"/>
      <c r="D1136" s="263"/>
    </row>
    <row r="1137" s="260" customFormat="1" ht="17.25" customHeight="1" spans="1:4">
      <c r="A1137" s="255">
        <v>2179999</v>
      </c>
      <c r="B1137" s="270" t="s">
        <v>950</v>
      </c>
      <c r="C1137" s="257"/>
      <c r="D1137" s="263"/>
    </row>
    <row r="1138" s="260" customFormat="1" ht="17.25" customHeight="1" spans="1:4">
      <c r="A1138" s="255">
        <v>219</v>
      </c>
      <c r="B1138" s="269" t="s">
        <v>951</v>
      </c>
      <c r="C1138" s="254">
        <f>SUM(C1139:C1147)</f>
        <v>0</v>
      </c>
      <c r="D1138" s="263"/>
    </row>
    <row r="1139" s="260" customFormat="1" ht="17.25" customHeight="1" spans="1:4">
      <c r="A1139" s="255">
        <v>21901</v>
      </c>
      <c r="B1139" s="269" t="s">
        <v>952</v>
      </c>
      <c r="C1139" s="257"/>
      <c r="D1139" s="263"/>
    </row>
    <row r="1140" s="260" customFormat="1" ht="17.25" customHeight="1" spans="1:4">
      <c r="A1140" s="255">
        <v>21902</v>
      </c>
      <c r="B1140" s="269" t="s">
        <v>953</v>
      </c>
      <c r="C1140" s="257"/>
      <c r="D1140" s="263"/>
    </row>
    <row r="1141" s="260" customFormat="1" ht="17.25" customHeight="1" spans="1:4">
      <c r="A1141" s="255">
        <v>21903</v>
      </c>
      <c r="B1141" s="269" t="s">
        <v>954</v>
      </c>
      <c r="C1141" s="257"/>
      <c r="D1141" s="263"/>
    </row>
    <row r="1142" s="260" customFormat="1" ht="17.25" customHeight="1" spans="1:4">
      <c r="A1142" s="255">
        <v>21904</v>
      </c>
      <c r="B1142" s="269" t="s">
        <v>955</v>
      </c>
      <c r="C1142" s="257"/>
      <c r="D1142" s="263"/>
    </row>
    <row r="1143" s="260" customFormat="1" ht="17.25" customHeight="1" spans="1:4">
      <c r="A1143" s="255">
        <v>21905</v>
      </c>
      <c r="B1143" s="269" t="s">
        <v>956</v>
      </c>
      <c r="C1143" s="257"/>
      <c r="D1143" s="263"/>
    </row>
    <row r="1144" s="260" customFormat="1" ht="17.25" customHeight="1" spans="1:4">
      <c r="A1144" s="255">
        <v>21906</v>
      </c>
      <c r="B1144" s="269" t="s">
        <v>737</v>
      </c>
      <c r="C1144" s="257"/>
      <c r="D1144" s="263"/>
    </row>
    <row r="1145" s="260" customFormat="1" ht="17.25" customHeight="1" spans="1:4">
      <c r="A1145" s="255">
        <v>21907</v>
      </c>
      <c r="B1145" s="269" t="s">
        <v>957</v>
      </c>
      <c r="C1145" s="257"/>
      <c r="D1145" s="263"/>
    </row>
    <row r="1146" s="260" customFormat="1" ht="17.25" customHeight="1" spans="1:4">
      <c r="A1146" s="255">
        <v>21908</v>
      </c>
      <c r="B1146" s="269" t="s">
        <v>958</v>
      </c>
      <c r="C1146" s="257"/>
      <c r="D1146" s="263"/>
    </row>
    <row r="1147" s="260" customFormat="1" ht="17.25" customHeight="1" spans="1:4">
      <c r="A1147" s="255">
        <v>21999</v>
      </c>
      <c r="B1147" s="269" t="s">
        <v>75</v>
      </c>
      <c r="C1147" s="257"/>
      <c r="D1147" s="263"/>
    </row>
    <row r="1148" s="260" customFormat="1" ht="17.25" customHeight="1" spans="1:4">
      <c r="A1148" s="255">
        <v>220</v>
      </c>
      <c r="B1148" s="269" t="s">
        <v>959</v>
      </c>
      <c r="C1148" s="254">
        <f>SUM(C1149,C1176,C1191)</f>
        <v>1367</v>
      </c>
      <c r="D1148" s="263"/>
    </row>
    <row r="1149" s="260" customFormat="1" ht="17.25" customHeight="1" spans="1:4">
      <c r="A1149" s="255">
        <v>22001</v>
      </c>
      <c r="B1149" s="269" t="s">
        <v>960</v>
      </c>
      <c r="C1149" s="258">
        <f>SUM(C1150:C1175)</f>
        <v>1316</v>
      </c>
      <c r="D1149" s="263"/>
    </row>
    <row r="1150" s="260" customFormat="1" ht="17.25" customHeight="1" spans="1:4">
      <c r="A1150" s="255">
        <v>2200101</v>
      </c>
      <c r="B1150" s="270" t="s">
        <v>105</v>
      </c>
      <c r="C1150" s="257">
        <v>677</v>
      </c>
      <c r="D1150" s="263"/>
    </row>
    <row r="1151" s="260" customFormat="1" ht="17.25" customHeight="1" spans="1:4">
      <c r="A1151" s="255">
        <v>2200102</v>
      </c>
      <c r="B1151" s="270" t="s">
        <v>106</v>
      </c>
      <c r="C1151" s="257"/>
      <c r="D1151" s="263"/>
    </row>
    <row r="1152" s="260" customFormat="1" ht="17.25" customHeight="1" spans="1:4">
      <c r="A1152" s="255">
        <v>2200103</v>
      </c>
      <c r="B1152" s="270" t="s">
        <v>107</v>
      </c>
      <c r="C1152" s="257"/>
      <c r="D1152" s="263"/>
    </row>
    <row r="1153" s="260" customFormat="1" ht="17.25" customHeight="1" spans="1:4">
      <c r="A1153" s="255">
        <v>2200104</v>
      </c>
      <c r="B1153" s="270" t="s">
        <v>961</v>
      </c>
      <c r="C1153" s="257"/>
      <c r="D1153" s="263"/>
    </row>
    <row r="1154" s="260" customFormat="1" ht="17.25" customHeight="1" spans="1:4">
      <c r="A1154" s="255">
        <v>2200106</v>
      </c>
      <c r="B1154" s="270" t="s">
        <v>962</v>
      </c>
      <c r="C1154" s="257">
        <v>430</v>
      </c>
      <c r="D1154" s="263"/>
    </row>
    <row r="1155" s="260" customFormat="1" ht="17.25" customHeight="1" spans="1:4">
      <c r="A1155" s="255">
        <v>2200107</v>
      </c>
      <c r="B1155" s="270" t="s">
        <v>963</v>
      </c>
      <c r="C1155" s="257"/>
      <c r="D1155" s="263"/>
    </row>
    <row r="1156" s="260" customFormat="1" ht="17.25" customHeight="1" spans="1:4">
      <c r="A1156" s="255">
        <v>2200108</v>
      </c>
      <c r="B1156" s="270" t="s">
        <v>964</v>
      </c>
      <c r="C1156" s="257"/>
      <c r="D1156" s="263"/>
    </row>
    <row r="1157" s="260" customFormat="1" ht="17.25" customHeight="1" spans="1:4">
      <c r="A1157" s="255">
        <v>2200109</v>
      </c>
      <c r="B1157" s="270" t="s">
        <v>965</v>
      </c>
      <c r="C1157" s="257"/>
      <c r="D1157" s="263"/>
    </row>
    <row r="1158" s="260" customFormat="1" ht="17.25" customHeight="1" spans="1:4">
      <c r="A1158" s="255">
        <v>2200112</v>
      </c>
      <c r="B1158" s="270" t="s">
        <v>966</v>
      </c>
      <c r="C1158" s="257"/>
      <c r="D1158" s="263"/>
    </row>
    <row r="1159" s="260" customFormat="1" ht="17.25" customHeight="1" spans="1:4">
      <c r="A1159" s="255">
        <v>2200113</v>
      </c>
      <c r="B1159" s="270" t="s">
        <v>967</v>
      </c>
      <c r="C1159" s="257"/>
      <c r="D1159" s="263"/>
    </row>
    <row r="1160" s="260" customFormat="1" ht="17.25" customHeight="1" spans="1:4">
      <c r="A1160" s="255">
        <v>2200114</v>
      </c>
      <c r="B1160" s="270" t="s">
        <v>968</v>
      </c>
      <c r="C1160" s="257"/>
      <c r="D1160" s="263"/>
    </row>
    <row r="1161" s="260" customFormat="1" ht="17.25" customHeight="1" spans="1:4">
      <c r="A1161" s="255">
        <v>2200115</v>
      </c>
      <c r="B1161" s="270" t="s">
        <v>969</v>
      </c>
      <c r="C1161" s="257"/>
      <c r="D1161" s="263"/>
    </row>
    <row r="1162" s="260" customFormat="1" ht="17.25" customHeight="1" spans="1:4">
      <c r="A1162" s="255">
        <v>2200116</v>
      </c>
      <c r="B1162" s="270" t="s">
        <v>970</v>
      </c>
      <c r="C1162" s="257"/>
      <c r="D1162" s="263"/>
    </row>
    <row r="1163" s="260" customFormat="1" ht="17.25" customHeight="1" spans="1:4">
      <c r="A1163" s="255">
        <v>2200119</v>
      </c>
      <c r="B1163" s="270" t="s">
        <v>971</v>
      </c>
      <c r="C1163" s="257"/>
      <c r="D1163" s="263"/>
    </row>
    <row r="1164" s="260" customFormat="1" ht="17.25" customHeight="1" spans="1:4">
      <c r="A1164" s="255">
        <v>2200120</v>
      </c>
      <c r="B1164" s="270" t="s">
        <v>972</v>
      </c>
      <c r="C1164" s="257"/>
      <c r="D1164" s="263"/>
    </row>
    <row r="1165" s="260" customFormat="1" ht="17.25" customHeight="1" spans="1:4">
      <c r="A1165" s="255">
        <v>2200121</v>
      </c>
      <c r="B1165" s="270" t="s">
        <v>973</v>
      </c>
      <c r="C1165" s="257"/>
      <c r="D1165" s="263"/>
    </row>
    <row r="1166" s="260" customFormat="1" ht="17.25" customHeight="1" spans="1:4">
      <c r="A1166" s="255">
        <v>2200122</v>
      </c>
      <c r="B1166" s="270" t="s">
        <v>974</v>
      </c>
      <c r="C1166" s="257"/>
      <c r="D1166" s="263"/>
    </row>
    <row r="1167" s="260" customFormat="1" ht="17.25" customHeight="1" spans="1:4">
      <c r="A1167" s="255">
        <v>2200123</v>
      </c>
      <c r="B1167" s="270" t="s">
        <v>975</v>
      </c>
      <c r="C1167" s="257"/>
      <c r="D1167" s="263"/>
    </row>
    <row r="1168" s="260" customFormat="1" ht="17.25" customHeight="1" spans="1:4">
      <c r="A1168" s="255">
        <v>2200124</v>
      </c>
      <c r="B1168" s="270" t="s">
        <v>976</v>
      </c>
      <c r="C1168" s="257"/>
      <c r="D1168" s="263"/>
    </row>
    <row r="1169" s="260" customFormat="1" ht="17.25" customHeight="1" spans="1:4">
      <c r="A1169" s="255">
        <v>2200125</v>
      </c>
      <c r="B1169" s="270" t="s">
        <v>977</v>
      </c>
      <c r="C1169" s="257"/>
      <c r="D1169" s="263"/>
    </row>
    <row r="1170" s="260" customFormat="1" ht="17.25" customHeight="1" spans="1:4">
      <c r="A1170" s="255">
        <v>2200126</v>
      </c>
      <c r="B1170" s="270" t="s">
        <v>978</v>
      </c>
      <c r="C1170" s="257"/>
      <c r="D1170" s="263"/>
    </row>
    <row r="1171" s="260" customFormat="1" ht="17.25" customHeight="1" spans="1:4">
      <c r="A1171" s="255">
        <v>2200127</v>
      </c>
      <c r="B1171" s="270" t="s">
        <v>979</v>
      </c>
      <c r="C1171" s="257"/>
      <c r="D1171" s="263"/>
    </row>
    <row r="1172" s="260" customFormat="1" ht="17.25" customHeight="1" spans="1:4">
      <c r="A1172" s="255">
        <v>2200128</v>
      </c>
      <c r="B1172" s="270" t="s">
        <v>980</v>
      </c>
      <c r="C1172" s="257"/>
      <c r="D1172" s="263"/>
    </row>
    <row r="1173" s="260" customFormat="1" ht="17.25" customHeight="1" spans="1:4">
      <c r="A1173" s="255">
        <v>2200129</v>
      </c>
      <c r="B1173" s="270" t="s">
        <v>981</v>
      </c>
      <c r="C1173" s="257">
        <v>29</v>
      </c>
      <c r="D1173" s="263"/>
    </row>
    <row r="1174" s="260" customFormat="1" ht="17.25" customHeight="1" spans="1:4">
      <c r="A1174" s="255">
        <v>2200150</v>
      </c>
      <c r="B1174" s="270" t="s">
        <v>114</v>
      </c>
      <c r="C1174" s="257"/>
      <c r="D1174" s="263"/>
    </row>
    <row r="1175" s="260" customFormat="1" ht="17.25" customHeight="1" spans="1:4">
      <c r="A1175" s="255">
        <v>2200199</v>
      </c>
      <c r="B1175" s="270" t="s">
        <v>982</v>
      </c>
      <c r="C1175" s="257">
        <v>180</v>
      </c>
      <c r="D1175" s="263"/>
    </row>
    <row r="1176" s="260" customFormat="1" ht="17.25" customHeight="1" spans="1:4">
      <c r="A1176" s="255">
        <v>22005</v>
      </c>
      <c r="B1176" s="269" t="s">
        <v>983</v>
      </c>
      <c r="C1176" s="258">
        <f>SUM(C1177:C1190)</f>
        <v>51</v>
      </c>
      <c r="D1176" s="263"/>
    </row>
    <row r="1177" s="260" customFormat="1" ht="17.25" customHeight="1" spans="1:4">
      <c r="A1177" s="255">
        <v>2200501</v>
      </c>
      <c r="B1177" s="270" t="s">
        <v>105</v>
      </c>
      <c r="C1177" s="257">
        <v>51</v>
      </c>
      <c r="D1177" s="263"/>
    </row>
    <row r="1178" s="260" customFormat="1" ht="17.25" customHeight="1" spans="1:4">
      <c r="A1178" s="255">
        <v>2200502</v>
      </c>
      <c r="B1178" s="270" t="s">
        <v>106</v>
      </c>
      <c r="C1178" s="257"/>
      <c r="D1178" s="263"/>
    </row>
    <row r="1179" s="260" customFormat="1" ht="17.25" customHeight="1" spans="1:4">
      <c r="A1179" s="255">
        <v>2200503</v>
      </c>
      <c r="B1179" s="270" t="s">
        <v>107</v>
      </c>
      <c r="C1179" s="257"/>
      <c r="D1179" s="263"/>
    </row>
    <row r="1180" s="260" customFormat="1" ht="17.25" customHeight="1" spans="1:4">
      <c r="A1180" s="255">
        <v>2200504</v>
      </c>
      <c r="B1180" s="270" t="s">
        <v>984</v>
      </c>
      <c r="C1180" s="257"/>
      <c r="D1180" s="263"/>
    </row>
    <row r="1181" s="260" customFormat="1" ht="17.25" customHeight="1" spans="1:4">
      <c r="A1181" s="255">
        <v>2200506</v>
      </c>
      <c r="B1181" s="270" t="s">
        <v>985</v>
      </c>
      <c r="C1181" s="257"/>
      <c r="D1181" s="263"/>
    </row>
    <row r="1182" s="260" customFormat="1" ht="17.25" customHeight="1" spans="1:4">
      <c r="A1182" s="255">
        <v>2200507</v>
      </c>
      <c r="B1182" s="270" t="s">
        <v>986</v>
      </c>
      <c r="C1182" s="257"/>
      <c r="D1182" s="263"/>
    </row>
    <row r="1183" s="260" customFormat="1" ht="17.25" customHeight="1" spans="1:4">
      <c r="A1183" s="255">
        <v>2200508</v>
      </c>
      <c r="B1183" s="270" t="s">
        <v>987</v>
      </c>
      <c r="C1183" s="257"/>
      <c r="D1183" s="263"/>
    </row>
    <row r="1184" s="260" customFormat="1" ht="17.25" customHeight="1" spans="1:4">
      <c r="A1184" s="255">
        <v>2200509</v>
      </c>
      <c r="B1184" s="270" t="s">
        <v>988</v>
      </c>
      <c r="C1184" s="257"/>
      <c r="D1184" s="263"/>
    </row>
    <row r="1185" s="260" customFormat="1" ht="17.25" customHeight="1" spans="1:4">
      <c r="A1185" s="255">
        <v>2200510</v>
      </c>
      <c r="B1185" s="270" t="s">
        <v>989</v>
      </c>
      <c r="C1185" s="257"/>
      <c r="D1185" s="263"/>
    </row>
    <row r="1186" s="260" customFormat="1" ht="17.25" customHeight="1" spans="1:4">
      <c r="A1186" s="255">
        <v>2200511</v>
      </c>
      <c r="B1186" s="270" t="s">
        <v>990</v>
      </c>
      <c r="C1186" s="257"/>
      <c r="D1186" s="263"/>
    </row>
    <row r="1187" s="260" customFormat="1" ht="17.25" customHeight="1" spans="1:4">
      <c r="A1187" s="255">
        <v>2200512</v>
      </c>
      <c r="B1187" s="270" t="s">
        <v>991</v>
      </c>
      <c r="C1187" s="257"/>
      <c r="D1187" s="263"/>
    </row>
    <row r="1188" s="260" customFormat="1" ht="17.25" customHeight="1" spans="1:4">
      <c r="A1188" s="255">
        <v>2200513</v>
      </c>
      <c r="B1188" s="270" t="s">
        <v>992</v>
      </c>
      <c r="C1188" s="257"/>
      <c r="D1188" s="263"/>
    </row>
    <row r="1189" s="260" customFormat="1" ht="17.25" customHeight="1" spans="1:4">
      <c r="A1189" s="255">
        <v>2200514</v>
      </c>
      <c r="B1189" s="270" t="s">
        <v>993</v>
      </c>
      <c r="C1189" s="257"/>
      <c r="D1189" s="263"/>
    </row>
    <row r="1190" s="260" customFormat="1" ht="17.25" customHeight="1" spans="1:4">
      <c r="A1190" s="255">
        <v>2200599</v>
      </c>
      <c r="B1190" s="270" t="s">
        <v>994</v>
      </c>
      <c r="C1190" s="257"/>
      <c r="D1190" s="263"/>
    </row>
    <row r="1191" s="260" customFormat="1" ht="17.25" customHeight="1" spans="1:4">
      <c r="A1191" s="255">
        <v>22099</v>
      </c>
      <c r="B1191" s="269" t="s">
        <v>995</v>
      </c>
      <c r="C1191" s="258">
        <f>C1192</f>
        <v>0</v>
      </c>
      <c r="D1191" s="263"/>
    </row>
    <row r="1192" s="260" customFormat="1" ht="17.25" customHeight="1" spans="1:4">
      <c r="A1192" s="255">
        <v>2209999</v>
      </c>
      <c r="B1192" s="270" t="s">
        <v>996</v>
      </c>
      <c r="C1192" s="257"/>
      <c r="D1192" s="263"/>
    </row>
    <row r="1193" s="260" customFormat="1" ht="17.25" customHeight="1" spans="1:4">
      <c r="A1193" s="255">
        <v>221</v>
      </c>
      <c r="B1193" s="269" t="s">
        <v>997</v>
      </c>
      <c r="C1193" s="254">
        <f>SUM(C1194,C1206,C1210)</f>
        <v>9283</v>
      </c>
      <c r="D1193" s="263"/>
    </row>
    <row r="1194" s="260" customFormat="1" ht="17.25" customHeight="1" spans="1:4">
      <c r="A1194" s="255">
        <v>22101</v>
      </c>
      <c r="B1194" s="269" t="s">
        <v>998</v>
      </c>
      <c r="C1194" s="258">
        <f>SUM(C1195:C1205)</f>
        <v>1874</v>
      </c>
      <c r="D1194" s="263"/>
    </row>
    <row r="1195" s="260" customFormat="1" ht="17.25" customHeight="1" spans="1:4">
      <c r="A1195" s="255">
        <v>2210101</v>
      </c>
      <c r="B1195" s="270" t="s">
        <v>999</v>
      </c>
      <c r="C1195" s="257"/>
      <c r="D1195" s="263"/>
    </row>
    <row r="1196" s="260" customFormat="1" ht="17.25" customHeight="1" spans="1:4">
      <c r="A1196" s="255">
        <v>2210102</v>
      </c>
      <c r="B1196" s="270" t="s">
        <v>1000</v>
      </c>
      <c r="C1196" s="257"/>
      <c r="D1196" s="263"/>
    </row>
    <row r="1197" s="260" customFormat="1" ht="17.25" customHeight="1" spans="1:4">
      <c r="A1197" s="255">
        <v>2210103</v>
      </c>
      <c r="B1197" s="270" t="s">
        <v>1001</v>
      </c>
      <c r="C1197" s="257"/>
      <c r="D1197" s="263"/>
    </row>
    <row r="1198" s="260" customFormat="1" ht="17.25" customHeight="1" spans="1:4">
      <c r="A1198" s="255">
        <v>2210104</v>
      </c>
      <c r="B1198" s="270" t="s">
        <v>1002</v>
      </c>
      <c r="C1198" s="257"/>
      <c r="D1198" s="263"/>
    </row>
    <row r="1199" s="260" customFormat="1" ht="17.25" customHeight="1" spans="1:4">
      <c r="A1199" s="255">
        <v>2210105</v>
      </c>
      <c r="B1199" s="270" t="s">
        <v>1003</v>
      </c>
      <c r="C1199" s="257">
        <v>43</v>
      </c>
      <c r="D1199" s="263"/>
    </row>
    <row r="1200" s="260" customFormat="1" ht="17.25" customHeight="1" spans="1:4">
      <c r="A1200" s="255">
        <v>2210106</v>
      </c>
      <c r="B1200" s="270" t="s">
        <v>1004</v>
      </c>
      <c r="C1200" s="257">
        <v>47</v>
      </c>
      <c r="D1200" s="263"/>
    </row>
    <row r="1201" s="260" customFormat="1" ht="17.25" customHeight="1" spans="1:4">
      <c r="A1201" s="255">
        <v>2210107</v>
      </c>
      <c r="B1201" s="270" t="s">
        <v>1005</v>
      </c>
      <c r="C1201" s="257"/>
      <c r="D1201" s="263"/>
    </row>
    <row r="1202" s="260" customFormat="1" ht="17.25" customHeight="1" spans="1:4">
      <c r="A1202" s="255">
        <v>2210108</v>
      </c>
      <c r="B1202" s="270" t="s">
        <v>1006</v>
      </c>
      <c r="C1202" s="257">
        <v>1643</v>
      </c>
      <c r="D1202" s="263"/>
    </row>
    <row r="1203" s="260" customFormat="1" ht="17.25" customHeight="1" spans="1:4">
      <c r="A1203" s="255">
        <v>2210109</v>
      </c>
      <c r="B1203" s="270" t="s">
        <v>1007</v>
      </c>
      <c r="C1203" s="257"/>
      <c r="D1203" s="263"/>
    </row>
    <row r="1204" s="260" customFormat="1" ht="17.25" customHeight="1" spans="1:4">
      <c r="A1204" s="255">
        <v>2210110</v>
      </c>
      <c r="B1204" s="270" t="s">
        <v>1008</v>
      </c>
      <c r="C1204" s="257">
        <v>81</v>
      </c>
      <c r="D1204" s="263"/>
    </row>
    <row r="1205" s="260" customFormat="1" ht="17.25" customHeight="1" spans="1:4">
      <c r="A1205" s="255">
        <v>2210199</v>
      </c>
      <c r="B1205" s="270" t="s">
        <v>1009</v>
      </c>
      <c r="C1205" s="257">
        <v>60</v>
      </c>
      <c r="D1205" s="263"/>
    </row>
    <row r="1206" s="260" customFormat="1" ht="17.25" customHeight="1" spans="1:4">
      <c r="A1206" s="255">
        <v>22102</v>
      </c>
      <c r="B1206" s="269" t="s">
        <v>1010</v>
      </c>
      <c r="C1206" s="258">
        <f>SUM(C1207:C1209)</f>
        <v>7409</v>
      </c>
      <c r="D1206" s="263"/>
    </row>
    <row r="1207" s="260" customFormat="1" ht="17.25" customHeight="1" spans="1:4">
      <c r="A1207" s="255">
        <v>2210201</v>
      </c>
      <c r="B1207" s="270" t="s">
        <v>1011</v>
      </c>
      <c r="C1207" s="257">
        <v>7409</v>
      </c>
      <c r="D1207" s="263"/>
    </row>
    <row r="1208" s="260" customFormat="1" ht="17.25" customHeight="1" spans="1:4">
      <c r="A1208" s="255">
        <v>2210202</v>
      </c>
      <c r="B1208" s="270" t="s">
        <v>1012</v>
      </c>
      <c r="C1208" s="257"/>
      <c r="D1208" s="263"/>
    </row>
    <row r="1209" s="260" customFormat="1" ht="17.25" customHeight="1" spans="1:4">
      <c r="A1209" s="255">
        <v>2210203</v>
      </c>
      <c r="B1209" s="270" t="s">
        <v>1013</v>
      </c>
      <c r="C1209" s="257"/>
      <c r="D1209" s="263"/>
    </row>
    <row r="1210" s="260" customFormat="1" ht="17.25" customHeight="1" spans="1:4">
      <c r="A1210" s="255">
        <v>22103</v>
      </c>
      <c r="B1210" s="269" t="s">
        <v>1014</v>
      </c>
      <c r="C1210" s="258">
        <f>SUM(C1211:C1213)</f>
        <v>0</v>
      </c>
      <c r="D1210" s="263"/>
    </row>
    <row r="1211" s="260" customFormat="1" ht="17.25" customHeight="1" spans="1:4">
      <c r="A1211" s="255">
        <v>2210301</v>
      </c>
      <c r="B1211" s="270" t="s">
        <v>1015</v>
      </c>
      <c r="C1211" s="257"/>
      <c r="D1211" s="263"/>
    </row>
    <row r="1212" s="260" customFormat="1" ht="17.25" customHeight="1" spans="1:4">
      <c r="A1212" s="255">
        <v>2210302</v>
      </c>
      <c r="B1212" s="270" t="s">
        <v>1016</v>
      </c>
      <c r="C1212" s="257"/>
      <c r="D1212" s="263"/>
    </row>
    <row r="1213" s="260" customFormat="1" ht="17.25" customHeight="1" spans="1:4">
      <c r="A1213" s="255">
        <v>2210399</v>
      </c>
      <c r="B1213" s="270" t="s">
        <v>1017</v>
      </c>
      <c r="C1213" s="257"/>
      <c r="D1213" s="263"/>
    </row>
    <row r="1214" s="260" customFormat="1" ht="17.25" customHeight="1" spans="1:4">
      <c r="A1214" s="255">
        <v>222</v>
      </c>
      <c r="B1214" s="269" t="s">
        <v>1018</v>
      </c>
      <c r="C1214" s="254">
        <f>SUM(C1215,C1233,C1240,C1246)</f>
        <v>371</v>
      </c>
      <c r="D1214" s="263"/>
    </row>
    <row r="1215" s="260" customFormat="1" ht="17.25" customHeight="1" spans="1:4">
      <c r="A1215" s="255">
        <v>22201</v>
      </c>
      <c r="B1215" s="269" t="s">
        <v>1019</v>
      </c>
      <c r="C1215" s="258">
        <f>SUM(C1216:C1232)</f>
        <v>371</v>
      </c>
      <c r="D1215" s="263"/>
    </row>
    <row r="1216" s="260" customFormat="1" ht="17.25" customHeight="1" spans="1:4">
      <c r="A1216" s="255">
        <v>2220101</v>
      </c>
      <c r="B1216" s="270" t="s">
        <v>105</v>
      </c>
      <c r="C1216" s="257"/>
      <c r="D1216" s="263"/>
    </row>
    <row r="1217" s="260" customFormat="1" ht="17.25" customHeight="1" spans="1:4">
      <c r="A1217" s="255">
        <v>2220102</v>
      </c>
      <c r="B1217" s="270" t="s">
        <v>106</v>
      </c>
      <c r="C1217" s="257"/>
      <c r="D1217" s="263"/>
    </row>
    <row r="1218" s="260" customFormat="1" ht="17.25" customHeight="1" spans="1:4">
      <c r="A1218" s="255">
        <v>2220103</v>
      </c>
      <c r="B1218" s="270" t="s">
        <v>107</v>
      </c>
      <c r="C1218" s="257"/>
      <c r="D1218" s="263"/>
    </row>
    <row r="1219" s="260" customFormat="1" ht="17.25" customHeight="1" spans="1:4">
      <c r="A1219" s="255">
        <v>2220104</v>
      </c>
      <c r="B1219" s="270" t="s">
        <v>1020</v>
      </c>
      <c r="C1219" s="257"/>
      <c r="D1219" s="263"/>
    </row>
    <row r="1220" s="260" customFormat="1" ht="17.25" customHeight="1" spans="1:4">
      <c r="A1220" s="255">
        <v>2220105</v>
      </c>
      <c r="B1220" s="270" t="s">
        <v>1021</v>
      </c>
      <c r="C1220" s="257"/>
      <c r="D1220" s="263"/>
    </row>
    <row r="1221" s="260" customFormat="1" ht="17.25" customHeight="1" spans="1:4">
      <c r="A1221" s="255">
        <v>2220106</v>
      </c>
      <c r="B1221" s="270" t="s">
        <v>1022</v>
      </c>
      <c r="C1221" s="257"/>
      <c r="D1221" s="263"/>
    </row>
    <row r="1222" s="260" customFormat="1" ht="17.25" customHeight="1" spans="1:4">
      <c r="A1222" s="255">
        <v>2220107</v>
      </c>
      <c r="B1222" s="270" t="s">
        <v>1023</v>
      </c>
      <c r="C1222" s="257"/>
      <c r="D1222" s="263"/>
    </row>
    <row r="1223" s="260" customFormat="1" ht="17.25" customHeight="1" spans="1:4">
      <c r="A1223" s="255">
        <v>2220112</v>
      </c>
      <c r="B1223" s="270" t="s">
        <v>1024</v>
      </c>
      <c r="C1223" s="257"/>
      <c r="D1223" s="263"/>
    </row>
    <row r="1224" s="260" customFormat="1" ht="17.25" customHeight="1" spans="1:4">
      <c r="A1224" s="255">
        <v>2220113</v>
      </c>
      <c r="B1224" s="270" t="s">
        <v>1025</v>
      </c>
      <c r="C1224" s="257"/>
      <c r="D1224" s="263"/>
    </row>
    <row r="1225" s="260" customFormat="1" ht="17.25" customHeight="1" spans="1:4">
      <c r="A1225" s="255">
        <v>2220114</v>
      </c>
      <c r="B1225" s="270" t="s">
        <v>1026</v>
      </c>
      <c r="C1225" s="257"/>
      <c r="D1225" s="263"/>
    </row>
    <row r="1226" s="260" customFormat="1" ht="17.25" customHeight="1" spans="1:4">
      <c r="A1226" s="255">
        <v>2220115</v>
      </c>
      <c r="B1226" s="270" t="s">
        <v>1027</v>
      </c>
      <c r="C1226" s="257">
        <v>187</v>
      </c>
      <c r="D1226" s="263"/>
    </row>
    <row r="1227" s="260" customFormat="1" ht="17.25" customHeight="1" spans="1:4">
      <c r="A1227" s="255">
        <v>2220118</v>
      </c>
      <c r="B1227" s="270" t="s">
        <v>1028</v>
      </c>
      <c r="C1227" s="257"/>
      <c r="D1227" s="263"/>
    </row>
    <row r="1228" s="260" customFormat="1" ht="17.25" customHeight="1" spans="1:4">
      <c r="A1228" s="255">
        <v>2220119</v>
      </c>
      <c r="B1228" s="270" t="s">
        <v>1029</v>
      </c>
      <c r="C1228" s="257"/>
      <c r="D1228" s="263"/>
    </row>
    <row r="1229" s="260" customFormat="1" ht="17.25" customHeight="1" spans="1:4">
      <c r="A1229" s="255">
        <v>2220120</v>
      </c>
      <c r="B1229" s="270" t="s">
        <v>1030</v>
      </c>
      <c r="C1229" s="257"/>
      <c r="D1229" s="263"/>
    </row>
    <row r="1230" s="260" customFormat="1" ht="17.25" customHeight="1" spans="1:4">
      <c r="A1230" s="255">
        <v>2220121</v>
      </c>
      <c r="B1230" s="270" t="s">
        <v>1031</v>
      </c>
      <c r="C1230" s="257"/>
      <c r="D1230" s="263"/>
    </row>
    <row r="1231" s="260" customFormat="1" ht="17.25" customHeight="1" spans="1:4">
      <c r="A1231" s="255">
        <v>2220150</v>
      </c>
      <c r="B1231" s="270" t="s">
        <v>114</v>
      </c>
      <c r="C1231" s="257"/>
      <c r="D1231" s="263"/>
    </row>
    <row r="1232" s="260" customFormat="1" ht="17.25" customHeight="1" spans="1:4">
      <c r="A1232" s="255">
        <v>2220199</v>
      </c>
      <c r="B1232" s="270" t="s">
        <v>1032</v>
      </c>
      <c r="C1232" s="257">
        <v>184</v>
      </c>
      <c r="D1232" s="263"/>
    </row>
    <row r="1233" s="260" customFormat="1" ht="17.25" customHeight="1" spans="1:4">
      <c r="A1233" s="255">
        <v>22203</v>
      </c>
      <c r="B1233" s="269" t="s">
        <v>1033</v>
      </c>
      <c r="C1233" s="254">
        <f>SUM(C1234:C1239)</f>
        <v>0</v>
      </c>
      <c r="D1233" s="263"/>
    </row>
    <row r="1234" s="260" customFormat="1" ht="17.25" customHeight="1" spans="1:4">
      <c r="A1234" s="255">
        <v>2220301</v>
      </c>
      <c r="B1234" s="270" t="s">
        <v>1034</v>
      </c>
      <c r="C1234" s="257"/>
      <c r="D1234" s="263"/>
    </row>
    <row r="1235" s="260" customFormat="1" ht="17.25" customHeight="1" spans="1:4">
      <c r="A1235" s="255">
        <v>2220303</v>
      </c>
      <c r="B1235" s="270" t="s">
        <v>1035</v>
      </c>
      <c r="C1235" s="257"/>
      <c r="D1235" s="263"/>
    </row>
    <row r="1236" s="260" customFormat="1" ht="17.25" customHeight="1" spans="1:4">
      <c r="A1236" s="255">
        <v>2220304</v>
      </c>
      <c r="B1236" s="270" t="s">
        <v>1036</v>
      </c>
      <c r="C1236" s="257"/>
      <c r="D1236" s="263"/>
    </row>
    <row r="1237" s="260" customFormat="1" ht="17.25" customHeight="1" spans="1:4">
      <c r="A1237" s="255">
        <v>2220305</v>
      </c>
      <c r="B1237" s="270" t="s">
        <v>1037</v>
      </c>
      <c r="C1237" s="257"/>
      <c r="D1237" s="263"/>
    </row>
    <row r="1238" s="260" customFormat="1" ht="17.25" customHeight="1" spans="1:4">
      <c r="A1238" s="255">
        <v>2220306</v>
      </c>
      <c r="B1238" s="270" t="s">
        <v>1038</v>
      </c>
      <c r="C1238" s="257"/>
      <c r="D1238" s="263"/>
    </row>
    <row r="1239" s="260" customFormat="1" ht="17.25" customHeight="1" spans="1:4">
      <c r="A1239" s="255">
        <v>2220399</v>
      </c>
      <c r="B1239" s="270" t="s">
        <v>1039</v>
      </c>
      <c r="C1239" s="257"/>
      <c r="D1239" s="263"/>
    </row>
    <row r="1240" s="260" customFormat="1" ht="17.25" customHeight="1" spans="1:4">
      <c r="A1240" s="255">
        <v>22204</v>
      </c>
      <c r="B1240" s="269" t="s">
        <v>1040</v>
      </c>
      <c r="C1240" s="254">
        <f>SUM(C1241:C1245)</f>
        <v>0</v>
      </c>
      <c r="D1240" s="263"/>
    </row>
    <row r="1241" s="260" customFormat="1" ht="17.25" customHeight="1" spans="1:4">
      <c r="A1241" s="255">
        <v>2220401</v>
      </c>
      <c r="B1241" s="270" t="s">
        <v>1041</v>
      </c>
      <c r="C1241" s="257"/>
      <c r="D1241" s="263"/>
    </row>
    <row r="1242" s="260" customFormat="1" ht="17.25" customHeight="1" spans="1:4">
      <c r="A1242" s="255">
        <v>2220402</v>
      </c>
      <c r="B1242" s="270" t="s">
        <v>1042</v>
      </c>
      <c r="C1242" s="257"/>
      <c r="D1242" s="263"/>
    </row>
    <row r="1243" s="260" customFormat="1" ht="17.25" customHeight="1" spans="1:4">
      <c r="A1243" s="255">
        <v>2220403</v>
      </c>
      <c r="B1243" s="270" t="s">
        <v>1043</v>
      </c>
      <c r="C1243" s="257"/>
      <c r="D1243" s="263"/>
    </row>
    <row r="1244" s="260" customFormat="1" ht="17.25" customHeight="1" spans="1:4">
      <c r="A1244" s="255">
        <v>2220404</v>
      </c>
      <c r="B1244" s="270" t="s">
        <v>1044</v>
      </c>
      <c r="C1244" s="257"/>
      <c r="D1244" s="263"/>
    </row>
    <row r="1245" s="260" customFormat="1" ht="17.25" customHeight="1" spans="1:4">
      <c r="A1245" s="255">
        <v>2220499</v>
      </c>
      <c r="B1245" s="270" t="s">
        <v>1045</v>
      </c>
      <c r="C1245" s="257"/>
      <c r="D1245" s="263"/>
    </row>
    <row r="1246" s="260" customFormat="1" ht="17.25" customHeight="1" spans="1:4">
      <c r="A1246" s="255">
        <v>22205</v>
      </c>
      <c r="B1246" s="269" t="s">
        <v>1046</v>
      </c>
      <c r="C1246" s="254">
        <f>SUM(C1247:C1258)</f>
        <v>0</v>
      </c>
      <c r="D1246" s="263"/>
    </row>
    <row r="1247" s="260" customFormat="1" ht="17.25" customHeight="1" spans="1:4">
      <c r="A1247" s="255">
        <v>2220501</v>
      </c>
      <c r="B1247" s="270" t="s">
        <v>1047</v>
      </c>
      <c r="C1247" s="257"/>
      <c r="D1247" s="263"/>
    </row>
    <row r="1248" s="260" customFormat="1" ht="17.25" customHeight="1" spans="1:4">
      <c r="A1248" s="255">
        <v>2220502</v>
      </c>
      <c r="B1248" s="270" t="s">
        <v>1048</v>
      </c>
      <c r="C1248" s="257"/>
      <c r="D1248" s="263"/>
    </row>
    <row r="1249" s="260" customFormat="1" ht="17.25" customHeight="1" spans="1:4">
      <c r="A1249" s="255">
        <v>2220503</v>
      </c>
      <c r="B1249" s="270" t="s">
        <v>1049</v>
      </c>
      <c r="C1249" s="257"/>
      <c r="D1249" s="263"/>
    </row>
    <row r="1250" s="260" customFormat="1" ht="17.25" customHeight="1" spans="1:4">
      <c r="A1250" s="255">
        <v>2220504</v>
      </c>
      <c r="B1250" s="270" t="s">
        <v>1050</v>
      </c>
      <c r="C1250" s="257"/>
      <c r="D1250" s="263"/>
    </row>
    <row r="1251" s="260" customFormat="1" ht="17.25" customHeight="1" spans="1:4">
      <c r="A1251" s="255">
        <v>2220505</v>
      </c>
      <c r="B1251" s="270" t="s">
        <v>1051</v>
      </c>
      <c r="C1251" s="257"/>
      <c r="D1251" s="263"/>
    </row>
    <row r="1252" s="260" customFormat="1" ht="17.25" customHeight="1" spans="1:4">
      <c r="A1252" s="255">
        <v>2220506</v>
      </c>
      <c r="B1252" s="270" t="s">
        <v>1052</v>
      </c>
      <c r="C1252" s="257"/>
      <c r="D1252" s="263"/>
    </row>
    <row r="1253" s="260" customFormat="1" ht="17.25" customHeight="1" spans="1:4">
      <c r="A1253" s="255">
        <v>2220507</v>
      </c>
      <c r="B1253" s="270" t="s">
        <v>1053</v>
      </c>
      <c r="C1253" s="257"/>
      <c r="D1253" s="263"/>
    </row>
    <row r="1254" s="260" customFormat="1" ht="17.25" customHeight="1" spans="1:4">
      <c r="A1254" s="255">
        <v>2220508</v>
      </c>
      <c r="B1254" s="270" t="s">
        <v>1054</v>
      </c>
      <c r="C1254" s="257"/>
      <c r="D1254" s="263"/>
    </row>
    <row r="1255" s="260" customFormat="1" ht="17.25" customHeight="1" spans="1:4">
      <c r="A1255" s="255">
        <v>2220509</v>
      </c>
      <c r="B1255" s="270" t="s">
        <v>1055</v>
      </c>
      <c r="C1255" s="257"/>
      <c r="D1255" s="263"/>
    </row>
    <row r="1256" s="260" customFormat="1" ht="17.25" customHeight="1" spans="1:4">
      <c r="A1256" s="255">
        <v>2220510</v>
      </c>
      <c r="B1256" s="270" t="s">
        <v>1056</v>
      </c>
      <c r="C1256" s="257"/>
      <c r="D1256" s="263"/>
    </row>
    <row r="1257" s="260" customFormat="1" ht="17.25" customHeight="1" spans="1:4">
      <c r="A1257" s="255">
        <v>2220511</v>
      </c>
      <c r="B1257" s="270" t="s">
        <v>1057</v>
      </c>
      <c r="C1257" s="257"/>
      <c r="D1257" s="263"/>
    </row>
    <row r="1258" s="260" customFormat="1" ht="17.25" customHeight="1" spans="1:4">
      <c r="A1258" s="255">
        <v>2220599</v>
      </c>
      <c r="B1258" s="270" t="s">
        <v>1058</v>
      </c>
      <c r="C1258" s="257"/>
      <c r="D1258" s="263"/>
    </row>
    <row r="1259" s="260" customFormat="1" ht="17.25" customHeight="1" spans="1:4">
      <c r="A1259" s="255">
        <v>224</v>
      </c>
      <c r="B1259" s="269" t="s">
        <v>1059</v>
      </c>
      <c r="C1259" s="254">
        <f>SUM(C1260,C1271,C1278,C1286,C1299,C1303,C1307)</f>
        <v>4912</v>
      </c>
      <c r="D1259" s="263"/>
    </row>
    <row r="1260" s="260" customFormat="1" ht="17.25" customHeight="1" spans="1:4">
      <c r="A1260" s="255">
        <v>22401</v>
      </c>
      <c r="B1260" s="269" t="s">
        <v>1060</v>
      </c>
      <c r="C1260" s="254">
        <f>SUM(C1261:C1270)</f>
        <v>1378</v>
      </c>
      <c r="D1260" s="263"/>
    </row>
    <row r="1261" s="260" customFormat="1" ht="17.25" customHeight="1" spans="1:4">
      <c r="A1261" s="255">
        <v>2240101</v>
      </c>
      <c r="B1261" s="270" t="s">
        <v>105</v>
      </c>
      <c r="C1261" s="257">
        <v>115</v>
      </c>
      <c r="D1261" s="263"/>
    </row>
    <row r="1262" s="260" customFormat="1" ht="17.25" customHeight="1" spans="1:4">
      <c r="A1262" s="255">
        <v>2240102</v>
      </c>
      <c r="B1262" s="270" t="s">
        <v>106</v>
      </c>
      <c r="C1262" s="257"/>
      <c r="D1262" s="263"/>
    </row>
    <row r="1263" s="260" customFormat="1" ht="17.25" customHeight="1" spans="1:4">
      <c r="A1263" s="255">
        <v>2240103</v>
      </c>
      <c r="B1263" s="270" t="s">
        <v>107</v>
      </c>
      <c r="C1263" s="257"/>
      <c r="D1263" s="263"/>
    </row>
    <row r="1264" s="260" customFormat="1" ht="17.25" customHeight="1" spans="1:4">
      <c r="A1264" s="255">
        <v>2240104</v>
      </c>
      <c r="B1264" s="270" t="s">
        <v>1061</v>
      </c>
      <c r="C1264" s="257"/>
      <c r="D1264" s="263"/>
    </row>
    <row r="1265" s="260" customFormat="1" ht="17.25" customHeight="1" spans="1:4">
      <c r="A1265" s="255">
        <v>2240105</v>
      </c>
      <c r="B1265" s="270" t="s">
        <v>1062</v>
      </c>
      <c r="C1265" s="257"/>
      <c r="D1265" s="263"/>
    </row>
    <row r="1266" s="260" customFormat="1" ht="17.25" customHeight="1" spans="1:4">
      <c r="A1266" s="255">
        <v>2240106</v>
      </c>
      <c r="B1266" s="270" t="s">
        <v>1063</v>
      </c>
      <c r="C1266" s="257"/>
      <c r="D1266" s="263"/>
    </row>
    <row r="1267" s="260" customFormat="1" ht="17.25" customHeight="1" spans="1:4">
      <c r="A1267" s="255">
        <v>2240108</v>
      </c>
      <c r="B1267" s="270" t="s">
        <v>1064</v>
      </c>
      <c r="C1267" s="257"/>
      <c r="D1267" s="263"/>
    </row>
    <row r="1268" s="260" customFormat="1" ht="17.25" customHeight="1" spans="1:4">
      <c r="A1268" s="255">
        <v>2240109</v>
      </c>
      <c r="B1268" s="270" t="s">
        <v>1065</v>
      </c>
      <c r="C1268" s="257"/>
      <c r="D1268" s="263"/>
    </row>
    <row r="1269" s="260" customFormat="1" ht="17.25" customHeight="1" spans="1:4">
      <c r="A1269" s="255">
        <v>2240150</v>
      </c>
      <c r="B1269" s="270" t="s">
        <v>114</v>
      </c>
      <c r="C1269" s="257"/>
      <c r="D1269" s="263"/>
    </row>
    <row r="1270" s="260" customFormat="1" ht="17.25" customHeight="1" spans="1:4">
      <c r="A1270" s="255">
        <v>2240199</v>
      </c>
      <c r="B1270" s="270" t="s">
        <v>1066</v>
      </c>
      <c r="C1270" s="257">
        <v>1263</v>
      </c>
      <c r="D1270" s="263"/>
    </row>
    <row r="1271" s="260" customFormat="1" ht="17.25" customHeight="1" spans="1:4">
      <c r="A1271" s="255">
        <v>22402</v>
      </c>
      <c r="B1271" s="269" t="s">
        <v>1067</v>
      </c>
      <c r="C1271" s="254">
        <f>SUM(C1272:C1277)</f>
        <v>642</v>
      </c>
      <c r="D1271" s="263"/>
    </row>
    <row r="1272" s="260" customFormat="1" ht="17.25" customHeight="1" spans="1:4">
      <c r="A1272" s="255">
        <v>2240201</v>
      </c>
      <c r="B1272" s="270" t="s">
        <v>105</v>
      </c>
      <c r="C1272" s="257"/>
      <c r="D1272" s="263"/>
    </row>
    <row r="1273" s="260" customFormat="1" ht="17.25" customHeight="1" spans="1:4">
      <c r="A1273" s="255">
        <v>2240202</v>
      </c>
      <c r="B1273" s="270" t="s">
        <v>106</v>
      </c>
      <c r="C1273" s="257"/>
      <c r="D1273" s="263"/>
    </row>
    <row r="1274" s="260" customFormat="1" ht="17.25" customHeight="1" spans="1:4">
      <c r="A1274" s="255">
        <v>2240203</v>
      </c>
      <c r="B1274" s="270" t="s">
        <v>107</v>
      </c>
      <c r="C1274" s="257"/>
      <c r="D1274" s="263"/>
    </row>
    <row r="1275" s="260" customFormat="1" ht="17.25" customHeight="1" spans="1:4">
      <c r="A1275" s="255">
        <v>2240204</v>
      </c>
      <c r="B1275" s="270" t="s">
        <v>1068</v>
      </c>
      <c r="C1275" s="257">
        <v>642</v>
      </c>
      <c r="D1275" s="263"/>
    </row>
    <row r="1276" s="260" customFormat="1" ht="17.25" customHeight="1" spans="1:4">
      <c r="A1276" s="255">
        <v>2240250</v>
      </c>
      <c r="B1276" s="270" t="s">
        <v>114</v>
      </c>
      <c r="C1276" s="257"/>
      <c r="D1276" s="263"/>
    </row>
    <row r="1277" s="260" customFormat="1" ht="17.25" customHeight="1" spans="1:4">
      <c r="A1277" s="255">
        <v>2240299</v>
      </c>
      <c r="B1277" s="270" t="s">
        <v>1069</v>
      </c>
      <c r="C1277" s="257"/>
      <c r="D1277" s="263"/>
    </row>
    <row r="1278" s="260" customFormat="1" ht="17.25" customHeight="1" spans="1:4">
      <c r="A1278" s="255">
        <v>22404</v>
      </c>
      <c r="B1278" s="269" t="s">
        <v>1070</v>
      </c>
      <c r="C1278" s="254">
        <f>SUM(C1279:C1285)</f>
        <v>0</v>
      </c>
      <c r="D1278" s="263"/>
    </row>
    <row r="1279" s="260" customFormat="1" ht="17.25" customHeight="1" spans="1:4">
      <c r="A1279" s="255">
        <v>2240401</v>
      </c>
      <c r="B1279" s="270" t="s">
        <v>105</v>
      </c>
      <c r="C1279" s="257"/>
      <c r="D1279" s="263"/>
    </row>
    <row r="1280" s="260" customFormat="1" ht="17.25" customHeight="1" spans="1:4">
      <c r="A1280" s="255">
        <v>2240402</v>
      </c>
      <c r="B1280" s="270" t="s">
        <v>106</v>
      </c>
      <c r="C1280" s="257"/>
      <c r="D1280" s="263"/>
    </row>
    <row r="1281" s="260" customFormat="1" ht="17.25" customHeight="1" spans="1:4">
      <c r="A1281" s="255">
        <v>2240403</v>
      </c>
      <c r="B1281" s="270" t="s">
        <v>107</v>
      </c>
      <c r="C1281" s="257"/>
      <c r="D1281" s="263"/>
    </row>
    <row r="1282" s="260" customFormat="1" ht="17.25" customHeight="1" spans="1:4">
      <c r="A1282" s="255">
        <v>2240404</v>
      </c>
      <c r="B1282" s="270" t="s">
        <v>1071</v>
      </c>
      <c r="C1282" s="257"/>
      <c r="D1282" s="263"/>
    </row>
    <row r="1283" s="260" customFormat="1" ht="17.25" customHeight="1" spans="1:4">
      <c r="A1283" s="255">
        <v>2240405</v>
      </c>
      <c r="B1283" s="270" t="s">
        <v>1072</v>
      </c>
      <c r="C1283" s="257"/>
      <c r="D1283" s="263"/>
    </row>
    <row r="1284" s="260" customFormat="1" ht="17.25" customHeight="1" spans="1:4">
      <c r="A1284" s="255">
        <v>2240450</v>
      </c>
      <c r="B1284" s="270" t="s">
        <v>114</v>
      </c>
      <c r="C1284" s="257"/>
      <c r="D1284" s="263"/>
    </row>
    <row r="1285" s="260" customFormat="1" ht="17.25" customHeight="1" spans="1:4">
      <c r="A1285" s="255">
        <v>2240499</v>
      </c>
      <c r="B1285" s="270" t="s">
        <v>1073</v>
      </c>
      <c r="C1285" s="257"/>
      <c r="D1285" s="263"/>
    </row>
    <row r="1286" s="260" customFormat="1" ht="17.25" customHeight="1" spans="1:4">
      <c r="A1286" s="255">
        <v>22405</v>
      </c>
      <c r="B1286" s="269" t="s">
        <v>1074</v>
      </c>
      <c r="C1286" s="254">
        <f>SUM(C1287:C1298)</f>
        <v>0</v>
      </c>
      <c r="D1286" s="263"/>
    </row>
    <row r="1287" s="260" customFormat="1" ht="17.25" customHeight="1" spans="1:4">
      <c r="A1287" s="255">
        <v>2240501</v>
      </c>
      <c r="B1287" s="270" t="s">
        <v>105</v>
      </c>
      <c r="C1287" s="257"/>
      <c r="D1287" s="263"/>
    </row>
    <row r="1288" s="260" customFormat="1" ht="17.25" customHeight="1" spans="1:4">
      <c r="A1288" s="255">
        <v>2240502</v>
      </c>
      <c r="B1288" s="270" t="s">
        <v>106</v>
      </c>
      <c r="C1288" s="257"/>
      <c r="D1288" s="263"/>
    </row>
    <row r="1289" s="260" customFormat="1" ht="17.25" customHeight="1" spans="1:4">
      <c r="A1289" s="255">
        <v>2240503</v>
      </c>
      <c r="B1289" s="270" t="s">
        <v>107</v>
      </c>
      <c r="C1289" s="257"/>
      <c r="D1289" s="263"/>
    </row>
    <row r="1290" s="260" customFormat="1" ht="17.25" customHeight="1" spans="1:4">
      <c r="A1290" s="255">
        <v>2240504</v>
      </c>
      <c r="B1290" s="270" t="s">
        <v>1075</v>
      </c>
      <c r="C1290" s="257"/>
      <c r="D1290" s="263"/>
    </row>
    <row r="1291" s="260" customFormat="1" ht="17.25" customHeight="1" spans="1:4">
      <c r="A1291" s="255">
        <v>2240505</v>
      </c>
      <c r="B1291" s="270" t="s">
        <v>1076</v>
      </c>
      <c r="C1291" s="257"/>
      <c r="D1291" s="263"/>
    </row>
    <row r="1292" s="260" customFormat="1" ht="17.25" customHeight="1" spans="1:4">
      <c r="A1292" s="255">
        <v>2240506</v>
      </c>
      <c r="B1292" s="270" t="s">
        <v>1077</v>
      </c>
      <c r="C1292" s="257"/>
      <c r="D1292" s="263"/>
    </row>
    <row r="1293" s="260" customFormat="1" ht="17.25" customHeight="1" spans="1:4">
      <c r="A1293" s="255">
        <v>2240507</v>
      </c>
      <c r="B1293" s="270" t="s">
        <v>1078</v>
      </c>
      <c r="C1293" s="257"/>
      <c r="D1293" s="263"/>
    </row>
    <row r="1294" s="260" customFormat="1" ht="17.25" customHeight="1" spans="1:4">
      <c r="A1294" s="255">
        <v>2240508</v>
      </c>
      <c r="B1294" s="270" t="s">
        <v>1079</v>
      </c>
      <c r="C1294" s="257"/>
      <c r="D1294" s="263"/>
    </row>
    <row r="1295" s="260" customFormat="1" ht="17.25" customHeight="1" spans="1:4">
      <c r="A1295" s="255">
        <v>2240509</v>
      </c>
      <c r="B1295" s="270" t="s">
        <v>1080</v>
      </c>
      <c r="C1295" s="257"/>
      <c r="D1295" s="263"/>
    </row>
    <row r="1296" s="260" customFormat="1" ht="17.25" customHeight="1" spans="1:4">
      <c r="A1296" s="255">
        <v>2240510</v>
      </c>
      <c r="B1296" s="270" t="s">
        <v>1081</v>
      </c>
      <c r="C1296" s="257"/>
      <c r="D1296" s="263"/>
    </row>
    <row r="1297" s="260" customFormat="1" ht="17.25" customHeight="1" spans="1:4">
      <c r="A1297" s="255">
        <v>2240550</v>
      </c>
      <c r="B1297" s="270" t="s">
        <v>1082</v>
      </c>
      <c r="C1297" s="257"/>
      <c r="D1297" s="263"/>
    </row>
    <row r="1298" s="260" customFormat="1" ht="17.25" customHeight="1" spans="1:4">
      <c r="A1298" s="255">
        <v>2240599</v>
      </c>
      <c r="B1298" s="270" t="s">
        <v>1083</v>
      </c>
      <c r="C1298" s="257"/>
      <c r="D1298" s="263"/>
    </row>
    <row r="1299" s="260" customFormat="1" ht="17.25" customHeight="1" spans="1:4">
      <c r="A1299" s="255">
        <v>22406</v>
      </c>
      <c r="B1299" s="269" t="s">
        <v>1084</v>
      </c>
      <c r="C1299" s="254">
        <f>SUM(C1300:C1302)</f>
        <v>1246</v>
      </c>
      <c r="D1299" s="263"/>
    </row>
    <row r="1300" s="260" customFormat="1" ht="17.25" customHeight="1" spans="1:4">
      <c r="A1300" s="255">
        <v>2240601</v>
      </c>
      <c r="B1300" s="270" t="s">
        <v>1085</v>
      </c>
      <c r="C1300" s="257">
        <v>1226</v>
      </c>
      <c r="D1300" s="263"/>
    </row>
    <row r="1301" s="260" customFormat="1" ht="17.25" customHeight="1" spans="1:4">
      <c r="A1301" s="255">
        <v>2240602</v>
      </c>
      <c r="B1301" s="270" t="s">
        <v>1086</v>
      </c>
      <c r="C1301" s="257">
        <v>20</v>
      </c>
      <c r="D1301" s="263"/>
    </row>
    <row r="1302" s="260" customFormat="1" ht="17.25" customHeight="1" spans="1:4">
      <c r="A1302" s="255">
        <v>2240699</v>
      </c>
      <c r="B1302" s="270" t="s">
        <v>1087</v>
      </c>
      <c r="C1302" s="257"/>
      <c r="D1302" s="263"/>
    </row>
    <row r="1303" s="260" customFormat="1" ht="17.25" customHeight="1" spans="1:4">
      <c r="A1303" s="255">
        <v>22407</v>
      </c>
      <c r="B1303" s="269" t="s">
        <v>1088</v>
      </c>
      <c r="C1303" s="254">
        <f>SUM(C1304:C1306)</f>
        <v>994</v>
      </c>
      <c r="D1303" s="263"/>
    </row>
    <row r="1304" s="260" customFormat="1" ht="17.25" customHeight="1" spans="1:4">
      <c r="A1304" s="255">
        <v>2240703</v>
      </c>
      <c r="B1304" s="270" t="s">
        <v>1089</v>
      </c>
      <c r="C1304" s="257">
        <v>588</v>
      </c>
      <c r="D1304" s="263"/>
    </row>
    <row r="1305" s="260" customFormat="1" ht="17.25" customHeight="1" spans="1:4">
      <c r="A1305" s="255">
        <v>2240704</v>
      </c>
      <c r="B1305" s="270" t="s">
        <v>1090</v>
      </c>
      <c r="C1305" s="257"/>
      <c r="D1305" s="263"/>
    </row>
    <row r="1306" s="260" customFormat="1" ht="17.25" customHeight="1" spans="1:4">
      <c r="A1306" s="255">
        <v>2240799</v>
      </c>
      <c r="B1306" s="270" t="s">
        <v>1091</v>
      </c>
      <c r="C1306" s="257">
        <v>406</v>
      </c>
      <c r="D1306" s="263"/>
    </row>
    <row r="1307" s="260" customFormat="1" ht="17.25" customHeight="1" spans="1:4">
      <c r="A1307" s="255">
        <v>22499</v>
      </c>
      <c r="B1307" s="269" t="s">
        <v>1092</v>
      </c>
      <c r="C1307" s="254">
        <f t="shared" ref="C1307:C1311" si="1">C1308</f>
        <v>652</v>
      </c>
      <c r="D1307" s="263"/>
    </row>
    <row r="1308" s="260" customFormat="1" ht="17.25" customHeight="1" spans="1:4">
      <c r="A1308" s="255">
        <v>2249999</v>
      </c>
      <c r="B1308" s="270" t="s">
        <v>1093</v>
      </c>
      <c r="C1308" s="257">
        <v>652</v>
      </c>
      <c r="D1308" s="263"/>
    </row>
    <row r="1309" s="260" customFormat="1" ht="17.25" customHeight="1" spans="1:4">
      <c r="A1309" s="255">
        <v>227</v>
      </c>
      <c r="B1309" s="269" t="s">
        <v>1094</v>
      </c>
      <c r="C1309" s="259">
        <v>3400</v>
      </c>
      <c r="D1309" s="263"/>
    </row>
    <row r="1310" s="260" customFormat="1" ht="17.25" customHeight="1" spans="1:4">
      <c r="A1310" s="255">
        <v>229</v>
      </c>
      <c r="B1310" s="269" t="s">
        <v>1095</v>
      </c>
      <c r="C1310" s="254">
        <f t="shared" si="1"/>
        <v>827</v>
      </c>
      <c r="D1310" s="263"/>
    </row>
    <row r="1311" s="260" customFormat="1" ht="17.25" customHeight="1" spans="1:4">
      <c r="A1311" s="255">
        <v>22999</v>
      </c>
      <c r="B1311" s="269" t="s">
        <v>1096</v>
      </c>
      <c r="C1311" s="254">
        <f t="shared" si="1"/>
        <v>827</v>
      </c>
      <c r="D1311" s="263"/>
    </row>
    <row r="1312" s="260" customFormat="1" ht="17.25" customHeight="1" spans="1:4">
      <c r="A1312" s="255">
        <v>2299999</v>
      </c>
      <c r="B1312" s="270" t="s">
        <v>1097</v>
      </c>
      <c r="C1312" s="257">
        <v>827</v>
      </c>
      <c r="D1312" s="263"/>
    </row>
    <row r="1313" s="260" customFormat="1" ht="17.25" customHeight="1" spans="1:4">
      <c r="A1313" s="255">
        <v>232</v>
      </c>
      <c r="B1313" s="269" t="s">
        <v>1098</v>
      </c>
      <c r="C1313" s="274">
        <f>SUM(C1314)</f>
        <v>6300</v>
      </c>
      <c r="D1313" s="263"/>
    </row>
    <row r="1314" s="260" customFormat="1" ht="17.25" customHeight="1" spans="1:4">
      <c r="A1314" s="255">
        <v>23203</v>
      </c>
      <c r="B1314" s="269" t="s">
        <v>1099</v>
      </c>
      <c r="C1314" s="254">
        <f>SUM(C1315:C1318)</f>
        <v>6300</v>
      </c>
      <c r="D1314" s="263"/>
    </row>
    <row r="1315" s="260" customFormat="1" ht="17.25" customHeight="1" spans="1:4">
      <c r="A1315" s="255">
        <v>2320301</v>
      </c>
      <c r="B1315" s="270" t="s">
        <v>1100</v>
      </c>
      <c r="C1315" s="257">
        <v>6300</v>
      </c>
      <c r="D1315" s="263"/>
    </row>
    <row r="1316" s="260" customFormat="1" ht="17.25" customHeight="1" spans="1:4">
      <c r="A1316" s="255">
        <v>2320302</v>
      </c>
      <c r="B1316" s="270" t="s">
        <v>1101</v>
      </c>
      <c r="C1316" s="257"/>
      <c r="D1316" s="263"/>
    </row>
    <row r="1317" s="260" customFormat="1" ht="17.25" customHeight="1" spans="1:4">
      <c r="A1317" s="255">
        <v>2320303</v>
      </c>
      <c r="B1317" s="270" t="s">
        <v>1102</v>
      </c>
      <c r="C1317" s="257"/>
      <c r="D1317" s="263"/>
    </row>
    <row r="1318" s="260" customFormat="1" ht="17.25" customHeight="1" spans="1:4">
      <c r="A1318" s="255">
        <v>2320399</v>
      </c>
      <c r="B1318" s="270" t="s">
        <v>1103</v>
      </c>
      <c r="C1318" s="257"/>
      <c r="D1318" s="263"/>
    </row>
    <row r="1319" s="260" customFormat="1" ht="17.25" customHeight="1" spans="1:4">
      <c r="A1319" s="255">
        <v>233</v>
      </c>
      <c r="B1319" s="269" t="s">
        <v>1104</v>
      </c>
      <c r="C1319" s="254">
        <f>C1320</f>
        <v>0</v>
      </c>
      <c r="D1319" s="263"/>
    </row>
    <row r="1320" s="260" customFormat="1" ht="17.25" customHeight="1" spans="1:4">
      <c r="A1320" s="275">
        <v>23303</v>
      </c>
      <c r="B1320" s="276" t="s">
        <v>1105</v>
      </c>
      <c r="C1320" s="254">
        <f>C1321</f>
        <v>0</v>
      </c>
      <c r="D1320" s="263"/>
    </row>
    <row r="1321" s="260" customFormat="1" ht="17.25" customHeight="1" spans="1:4">
      <c r="A1321" s="255">
        <v>2330301</v>
      </c>
      <c r="B1321" s="277" t="s">
        <v>1106</v>
      </c>
      <c r="C1321" s="257"/>
      <c r="D1321" s="263"/>
    </row>
  </sheetData>
  <mergeCells count="2">
    <mergeCell ref="A1:C1"/>
    <mergeCell ref="A2:C2"/>
  </mergeCells>
  <dataValidations count="1">
    <dataValidation type="decimal" operator="between" allowBlank="1" showInputMessage="1" showErrorMessage="1" sqref="C4:C1321">
      <formula1>-99999999999999</formula1>
      <formula2>99999999999999</formula2>
    </dataValidation>
  </dataValidation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E25"/>
  <sheetViews>
    <sheetView workbookViewId="0">
      <pane ySplit="5" topLeftCell="A6" activePane="bottomLeft" state="frozen"/>
      <selection/>
      <selection pane="bottomLeft" activeCell="A2" sqref="A2:C2"/>
    </sheetView>
  </sheetViews>
  <sheetFormatPr defaultColWidth="9" defaultRowHeight="15.6"/>
  <cols>
    <col min="1" max="1" width="18.6" style="129" customWidth="1"/>
    <col min="2" max="2" width="29.8" style="245" customWidth="1"/>
    <col min="3" max="3" width="25.2" style="86" customWidth="1"/>
    <col min="4" max="16384" width="9" style="86"/>
  </cols>
  <sheetData>
    <row r="1" s="86" customFormat="1" ht="17" customHeight="1" spans="1:2">
      <c r="A1" s="129"/>
      <c r="B1" s="245"/>
    </row>
    <row r="2" s="86" customFormat="1" ht="33" customHeight="1" spans="1:3">
      <c r="A2" s="246" t="s">
        <v>1107</v>
      </c>
      <c r="B2" s="246"/>
      <c r="C2" s="246"/>
    </row>
    <row r="3" s="160" customFormat="1" ht="23.1" customHeight="1" spans="1:3">
      <c r="A3" s="247"/>
      <c r="B3" s="248"/>
      <c r="C3" s="249" t="s">
        <v>1</v>
      </c>
    </row>
    <row r="4" s="243" customFormat="1" ht="17.25" customHeight="1" spans="1:3">
      <c r="A4" s="133" t="s">
        <v>1108</v>
      </c>
      <c r="B4" s="163" t="s">
        <v>1109</v>
      </c>
      <c r="C4" s="250" t="s">
        <v>5</v>
      </c>
    </row>
    <row r="5" s="86" customFormat="1" ht="17.25" customHeight="1" spans="1:3">
      <c r="A5" s="133"/>
      <c r="B5" s="251" t="s">
        <v>47</v>
      </c>
      <c r="C5" s="234">
        <f>C6+C10+C14+C16+C18+C20+C22+C24</f>
        <v>139968</v>
      </c>
    </row>
    <row r="6" s="244" customFormat="1" ht="17.25" customHeight="1" spans="1:239">
      <c r="A6" s="252">
        <v>501</v>
      </c>
      <c r="B6" s="253" t="s">
        <v>1110</v>
      </c>
      <c r="C6" s="254">
        <f>SUM(C7:C9)</f>
        <v>94106</v>
      </c>
      <c r="D6" s="243"/>
      <c r="E6" s="243"/>
      <c r="F6" s="243"/>
      <c r="G6" s="243"/>
      <c r="H6" s="243"/>
      <c r="I6" s="243"/>
      <c r="J6" s="243"/>
      <c r="K6" s="243"/>
      <c r="L6" s="243"/>
      <c r="M6" s="243"/>
      <c r="N6" s="243"/>
      <c r="O6" s="243"/>
      <c r="P6" s="243"/>
      <c r="Q6" s="243"/>
      <c r="R6" s="243"/>
      <c r="S6" s="243"/>
      <c r="T6" s="243"/>
      <c r="U6" s="243"/>
      <c r="V6" s="243"/>
      <c r="W6" s="243"/>
      <c r="X6" s="243"/>
      <c r="Y6" s="243"/>
      <c r="Z6" s="243"/>
      <c r="AA6" s="243"/>
      <c r="AB6" s="243"/>
      <c r="AC6" s="243"/>
      <c r="AD6" s="243"/>
      <c r="AE6" s="243"/>
      <c r="AF6" s="243"/>
      <c r="AG6" s="243"/>
      <c r="AH6" s="243"/>
      <c r="AI6" s="243"/>
      <c r="AJ6" s="243"/>
      <c r="AK6" s="243"/>
      <c r="AL6" s="243"/>
      <c r="AM6" s="243"/>
      <c r="AN6" s="243"/>
      <c r="AO6" s="243"/>
      <c r="AP6" s="243"/>
      <c r="AQ6" s="243"/>
      <c r="AR6" s="243"/>
      <c r="AS6" s="243"/>
      <c r="AT6" s="243"/>
      <c r="AU6" s="243"/>
      <c r="AV6" s="243"/>
      <c r="AW6" s="243"/>
      <c r="AX6" s="243"/>
      <c r="AY6" s="243"/>
      <c r="AZ6" s="243"/>
      <c r="BA6" s="243"/>
      <c r="BB6" s="243"/>
      <c r="BC6" s="243"/>
      <c r="BD6" s="243"/>
      <c r="BE6" s="243"/>
      <c r="BF6" s="243"/>
      <c r="BG6" s="243"/>
      <c r="BH6" s="243"/>
      <c r="BI6" s="243"/>
      <c r="BJ6" s="243"/>
      <c r="BK6" s="243"/>
      <c r="BL6" s="243"/>
      <c r="BM6" s="243"/>
      <c r="BN6" s="243"/>
      <c r="BO6" s="243"/>
      <c r="BP6" s="243"/>
      <c r="BQ6" s="243"/>
      <c r="BR6" s="243"/>
      <c r="BS6" s="243"/>
      <c r="BT6" s="243"/>
      <c r="BU6" s="243"/>
      <c r="BV6" s="243"/>
      <c r="BW6" s="243"/>
      <c r="BX6" s="243"/>
      <c r="BY6" s="243"/>
      <c r="BZ6" s="243"/>
      <c r="CA6" s="243"/>
      <c r="CB6" s="243"/>
      <c r="CC6" s="243"/>
      <c r="CD6" s="243"/>
      <c r="CE6" s="243"/>
      <c r="CF6" s="243"/>
      <c r="CG6" s="243"/>
      <c r="CH6" s="243"/>
      <c r="CI6" s="243"/>
      <c r="CJ6" s="243"/>
      <c r="CK6" s="243"/>
      <c r="CL6" s="243"/>
      <c r="CM6" s="243"/>
      <c r="CN6" s="243"/>
      <c r="CO6" s="243"/>
      <c r="CP6" s="243"/>
      <c r="CQ6" s="243"/>
      <c r="CR6" s="243"/>
      <c r="CS6" s="243"/>
      <c r="CT6" s="243"/>
      <c r="CU6" s="243"/>
      <c r="CV6" s="243"/>
      <c r="CW6" s="243"/>
      <c r="CX6" s="243"/>
      <c r="CY6" s="243"/>
      <c r="CZ6" s="243"/>
      <c r="DA6" s="243"/>
      <c r="DB6" s="243"/>
      <c r="DC6" s="243"/>
      <c r="DD6" s="243"/>
      <c r="DE6" s="243"/>
      <c r="DF6" s="243"/>
      <c r="DG6" s="243"/>
      <c r="DH6" s="243"/>
      <c r="DI6" s="243"/>
      <c r="DJ6" s="243"/>
      <c r="DK6" s="243"/>
      <c r="DL6" s="243"/>
      <c r="DM6" s="243"/>
      <c r="DN6" s="243"/>
      <c r="DO6" s="243"/>
      <c r="DP6" s="243"/>
      <c r="DQ6" s="243"/>
      <c r="DR6" s="243"/>
      <c r="DS6" s="243"/>
      <c r="DT6" s="243"/>
      <c r="DU6" s="243"/>
      <c r="DV6" s="243"/>
      <c r="DW6" s="243"/>
      <c r="DX6" s="243"/>
      <c r="DY6" s="243"/>
      <c r="DZ6" s="243"/>
      <c r="EA6" s="243"/>
      <c r="EB6" s="243"/>
      <c r="EC6" s="243"/>
      <c r="ED6" s="243"/>
      <c r="EE6" s="243"/>
      <c r="EF6" s="243"/>
      <c r="EG6" s="243"/>
      <c r="EH6" s="243"/>
      <c r="EI6" s="243"/>
      <c r="EJ6" s="243"/>
      <c r="EK6" s="243"/>
      <c r="EL6" s="243"/>
      <c r="EM6" s="243"/>
      <c r="EN6" s="243"/>
      <c r="EO6" s="243"/>
      <c r="EP6" s="243"/>
      <c r="EQ6" s="243"/>
      <c r="ER6" s="243"/>
      <c r="ES6" s="243"/>
      <c r="ET6" s="243"/>
      <c r="EU6" s="243"/>
      <c r="EV6" s="243"/>
      <c r="EW6" s="243"/>
      <c r="EX6" s="243"/>
      <c r="EY6" s="243"/>
      <c r="EZ6" s="243"/>
      <c r="FA6" s="243"/>
      <c r="FB6" s="243"/>
      <c r="FC6" s="243"/>
      <c r="FD6" s="243"/>
      <c r="FE6" s="243"/>
      <c r="FF6" s="243"/>
      <c r="FG6" s="243"/>
      <c r="FH6" s="243"/>
      <c r="FI6" s="243"/>
      <c r="FJ6" s="243"/>
      <c r="FK6" s="243"/>
      <c r="FL6" s="243"/>
      <c r="FM6" s="243"/>
      <c r="FN6" s="243"/>
      <c r="FO6" s="243"/>
      <c r="FP6" s="243"/>
      <c r="FQ6" s="243"/>
      <c r="FR6" s="243"/>
      <c r="FS6" s="243"/>
      <c r="FT6" s="243"/>
      <c r="FU6" s="243"/>
      <c r="FV6" s="243"/>
      <c r="FW6" s="243"/>
      <c r="FX6" s="243"/>
      <c r="FY6" s="243"/>
      <c r="FZ6" s="243"/>
      <c r="GA6" s="243"/>
      <c r="GB6" s="243"/>
      <c r="GC6" s="243"/>
      <c r="GD6" s="243"/>
      <c r="GE6" s="243"/>
      <c r="GF6" s="243"/>
      <c r="GG6" s="243"/>
      <c r="GH6" s="243"/>
      <c r="GI6" s="243"/>
      <c r="GJ6" s="243"/>
      <c r="GK6" s="243"/>
      <c r="GL6" s="243"/>
      <c r="GM6" s="243"/>
      <c r="GN6" s="243"/>
      <c r="GO6" s="243"/>
      <c r="GP6" s="243"/>
      <c r="GQ6" s="243"/>
      <c r="GR6" s="243"/>
      <c r="GS6" s="243"/>
      <c r="GT6" s="243"/>
      <c r="GU6" s="243"/>
      <c r="GV6" s="243"/>
      <c r="GW6" s="243"/>
      <c r="GX6" s="243"/>
      <c r="GY6" s="243"/>
      <c r="GZ6" s="243"/>
      <c r="HA6" s="243"/>
      <c r="HB6" s="243"/>
      <c r="HC6" s="243"/>
      <c r="HD6" s="243"/>
      <c r="HE6" s="243"/>
      <c r="HF6" s="243"/>
      <c r="HG6" s="243"/>
      <c r="HH6" s="243"/>
      <c r="HI6" s="243"/>
      <c r="HJ6" s="243"/>
      <c r="HK6" s="243"/>
      <c r="HL6" s="243"/>
      <c r="HM6" s="243"/>
      <c r="HN6" s="243"/>
      <c r="HO6" s="243"/>
      <c r="HP6" s="243"/>
      <c r="HQ6" s="243"/>
      <c r="HR6" s="243"/>
      <c r="HS6" s="243"/>
      <c r="HT6" s="243"/>
      <c r="HU6" s="243"/>
      <c r="HV6" s="243"/>
      <c r="HW6" s="243"/>
      <c r="HX6" s="243"/>
      <c r="HY6" s="243"/>
      <c r="HZ6" s="243"/>
      <c r="IA6" s="243"/>
      <c r="IB6" s="243"/>
      <c r="IC6" s="243"/>
      <c r="ID6" s="243"/>
      <c r="IE6" s="243"/>
    </row>
    <row r="7" s="86" customFormat="1" ht="17.25" customHeight="1" spans="1:3">
      <c r="A7" s="255">
        <v>50101</v>
      </c>
      <c r="B7" s="256" t="s">
        <v>1111</v>
      </c>
      <c r="C7" s="257">
        <v>66070</v>
      </c>
    </row>
    <row r="8" s="86" customFormat="1" ht="17.25" customHeight="1" spans="1:3">
      <c r="A8" s="255">
        <v>50102</v>
      </c>
      <c r="B8" s="256" t="s">
        <v>1112</v>
      </c>
      <c r="C8" s="257">
        <v>20036</v>
      </c>
    </row>
    <row r="9" s="86" customFormat="1" ht="17.25" customHeight="1" spans="1:3">
      <c r="A9" s="255">
        <v>50103</v>
      </c>
      <c r="B9" s="256" t="s">
        <v>1113</v>
      </c>
      <c r="C9" s="257">
        <v>8000</v>
      </c>
    </row>
    <row r="10" s="86" customFormat="1" ht="17.25" customHeight="1" spans="1:3">
      <c r="A10" s="252">
        <v>502</v>
      </c>
      <c r="B10" s="253" t="s">
        <v>1114</v>
      </c>
      <c r="C10" s="254">
        <f>SUM(C11:C13)</f>
        <v>6530</v>
      </c>
    </row>
    <row r="11" s="244" customFormat="1" ht="17.25" customHeight="1" spans="1:239">
      <c r="A11" s="255">
        <v>50201</v>
      </c>
      <c r="B11" s="256" t="s">
        <v>1115</v>
      </c>
      <c r="C11" s="257">
        <v>5128</v>
      </c>
      <c r="D11" s="243"/>
      <c r="E11" s="243"/>
      <c r="F11" s="243"/>
      <c r="G11" s="243"/>
      <c r="H11" s="243"/>
      <c r="I11" s="243"/>
      <c r="J11" s="243"/>
      <c r="K11" s="243"/>
      <c r="L11" s="243"/>
      <c r="M11" s="243"/>
      <c r="N11" s="243"/>
      <c r="O11" s="243"/>
      <c r="P11" s="243"/>
      <c r="Q11" s="243"/>
      <c r="R11" s="243"/>
      <c r="S11" s="243"/>
      <c r="T11" s="243"/>
      <c r="U11" s="243"/>
      <c r="V11" s="243"/>
      <c r="W11" s="243"/>
      <c r="X11" s="243"/>
      <c r="Y11" s="243"/>
      <c r="Z11" s="243"/>
      <c r="AA11" s="243"/>
      <c r="AB11" s="243"/>
      <c r="AC11" s="243"/>
      <c r="AD11" s="243"/>
      <c r="AE11" s="243"/>
      <c r="AF11" s="243"/>
      <c r="AG11" s="243"/>
      <c r="AH11" s="243"/>
      <c r="AI11" s="243"/>
      <c r="AJ11" s="243"/>
      <c r="AK11" s="243"/>
      <c r="AL11" s="243"/>
      <c r="AM11" s="243"/>
      <c r="AN11" s="243"/>
      <c r="AO11" s="243"/>
      <c r="AP11" s="243"/>
      <c r="AQ11" s="243"/>
      <c r="AR11" s="243"/>
      <c r="AS11" s="243"/>
      <c r="AT11" s="243"/>
      <c r="AU11" s="243"/>
      <c r="AV11" s="243"/>
      <c r="AW11" s="243"/>
      <c r="AX11" s="243"/>
      <c r="AY11" s="243"/>
      <c r="AZ11" s="243"/>
      <c r="BA11" s="243"/>
      <c r="BB11" s="243"/>
      <c r="BC11" s="243"/>
      <c r="BD11" s="243"/>
      <c r="BE11" s="243"/>
      <c r="BF11" s="243"/>
      <c r="BG11" s="243"/>
      <c r="BH11" s="243"/>
      <c r="BI11" s="243"/>
      <c r="BJ11" s="243"/>
      <c r="BK11" s="243"/>
      <c r="BL11" s="243"/>
      <c r="BM11" s="243"/>
      <c r="BN11" s="243"/>
      <c r="BO11" s="243"/>
      <c r="BP11" s="243"/>
      <c r="BQ11" s="243"/>
      <c r="BR11" s="243"/>
      <c r="BS11" s="243"/>
      <c r="BT11" s="243"/>
      <c r="BU11" s="243"/>
      <c r="BV11" s="243"/>
      <c r="BW11" s="243"/>
      <c r="BX11" s="243"/>
      <c r="BY11" s="243"/>
      <c r="BZ11" s="243"/>
      <c r="CA11" s="243"/>
      <c r="CB11" s="243"/>
      <c r="CC11" s="243"/>
      <c r="CD11" s="243"/>
      <c r="CE11" s="243"/>
      <c r="CF11" s="243"/>
      <c r="CG11" s="243"/>
      <c r="CH11" s="243"/>
      <c r="CI11" s="243"/>
      <c r="CJ11" s="243"/>
      <c r="CK11" s="243"/>
      <c r="CL11" s="243"/>
      <c r="CM11" s="243"/>
      <c r="CN11" s="243"/>
      <c r="CO11" s="243"/>
      <c r="CP11" s="243"/>
      <c r="CQ11" s="243"/>
      <c r="CR11" s="243"/>
      <c r="CS11" s="243"/>
      <c r="CT11" s="243"/>
      <c r="CU11" s="243"/>
      <c r="CV11" s="243"/>
      <c r="CW11" s="243"/>
      <c r="CX11" s="243"/>
      <c r="CY11" s="243"/>
      <c r="CZ11" s="243"/>
      <c r="DA11" s="243"/>
      <c r="DB11" s="243"/>
      <c r="DC11" s="243"/>
      <c r="DD11" s="243"/>
      <c r="DE11" s="243"/>
      <c r="DF11" s="243"/>
      <c r="DG11" s="243"/>
      <c r="DH11" s="243"/>
      <c r="DI11" s="243"/>
      <c r="DJ11" s="243"/>
      <c r="DK11" s="243"/>
      <c r="DL11" s="243"/>
      <c r="DM11" s="243"/>
      <c r="DN11" s="243"/>
      <c r="DO11" s="243"/>
      <c r="DP11" s="243"/>
      <c r="DQ11" s="243"/>
      <c r="DR11" s="243"/>
      <c r="DS11" s="243"/>
      <c r="DT11" s="243"/>
      <c r="DU11" s="243"/>
      <c r="DV11" s="243"/>
      <c r="DW11" s="243"/>
      <c r="DX11" s="243"/>
      <c r="DY11" s="243"/>
      <c r="DZ11" s="243"/>
      <c r="EA11" s="243"/>
      <c r="EB11" s="243"/>
      <c r="EC11" s="243"/>
      <c r="ED11" s="243"/>
      <c r="EE11" s="243"/>
      <c r="EF11" s="243"/>
      <c r="EG11" s="243"/>
      <c r="EH11" s="243"/>
      <c r="EI11" s="243"/>
      <c r="EJ11" s="243"/>
      <c r="EK11" s="243"/>
      <c r="EL11" s="243"/>
      <c r="EM11" s="243"/>
      <c r="EN11" s="243"/>
      <c r="EO11" s="243"/>
      <c r="EP11" s="243"/>
      <c r="EQ11" s="243"/>
      <c r="ER11" s="243"/>
      <c r="ES11" s="243"/>
      <c r="ET11" s="243"/>
      <c r="EU11" s="243"/>
      <c r="EV11" s="243"/>
      <c r="EW11" s="243"/>
      <c r="EX11" s="243"/>
      <c r="EY11" s="243"/>
      <c r="EZ11" s="243"/>
      <c r="FA11" s="243"/>
      <c r="FB11" s="243"/>
      <c r="FC11" s="243"/>
      <c r="FD11" s="243"/>
      <c r="FE11" s="243"/>
      <c r="FF11" s="243"/>
      <c r="FG11" s="243"/>
      <c r="FH11" s="243"/>
      <c r="FI11" s="243"/>
      <c r="FJ11" s="243"/>
      <c r="FK11" s="243"/>
      <c r="FL11" s="243"/>
      <c r="FM11" s="243"/>
      <c r="FN11" s="243"/>
      <c r="FO11" s="243"/>
      <c r="FP11" s="243"/>
      <c r="FQ11" s="243"/>
      <c r="FR11" s="243"/>
      <c r="FS11" s="243"/>
      <c r="FT11" s="243"/>
      <c r="FU11" s="243"/>
      <c r="FV11" s="243"/>
      <c r="FW11" s="243"/>
      <c r="FX11" s="243"/>
      <c r="FY11" s="243"/>
      <c r="FZ11" s="243"/>
      <c r="GA11" s="243"/>
      <c r="GB11" s="243"/>
      <c r="GC11" s="243"/>
      <c r="GD11" s="243"/>
      <c r="GE11" s="243"/>
      <c r="GF11" s="243"/>
      <c r="GG11" s="243"/>
      <c r="GH11" s="243"/>
      <c r="GI11" s="243"/>
      <c r="GJ11" s="243"/>
      <c r="GK11" s="243"/>
      <c r="GL11" s="243"/>
      <c r="GM11" s="243"/>
      <c r="GN11" s="243"/>
      <c r="GO11" s="243"/>
      <c r="GP11" s="243"/>
      <c r="GQ11" s="243"/>
      <c r="GR11" s="243"/>
      <c r="GS11" s="243"/>
      <c r="GT11" s="243"/>
      <c r="GU11" s="243"/>
      <c r="GV11" s="243"/>
      <c r="GW11" s="243"/>
      <c r="GX11" s="243"/>
      <c r="GY11" s="243"/>
      <c r="GZ11" s="243"/>
      <c r="HA11" s="243"/>
      <c r="HB11" s="243"/>
      <c r="HC11" s="243"/>
      <c r="HD11" s="243"/>
      <c r="HE11" s="243"/>
      <c r="HF11" s="243"/>
      <c r="HG11" s="243"/>
      <c r="HH11" s="243"/>
      <c r="HI11" s="243"/>
      <c r="HJ11" s="243"/>
      <c r="HK11" s="243"/>
      <c r="HL11" s="243"/>
      <c r="HM11" s="243"/>
      <c r="HN11" s="243"/>
      <c r="HO11" s="243"/>
      <c r="HP11" s="243"/>
      <c r="HQ11" s="243"/>
      <c r="HR11" s="243"/>
      <c r="HS11" s="243"/>
      <c r="HT11" s="243"/>
      <c r="HU11" s="243"/>
      <c r="HV11" s="243"/>
      <c r="HW11" s="243"/>
      <c r="HX11" s="243"/>
      <c r="HY11" s="243"/>
      <c r="HZ11" s="243"/>
      <c r="IA11" s="243"/>
      <c r="IB11" s="243"/>
      <c r="IC11" s="243"/>
      <c r="ID11" s="243"/>
      <c r="IE11" s="243"/>
    </row>
    <row r="12" s="244" customFormat="1" ht="17.25" customHeight="1" spans="1:239">
      <c r="A12" s="255">
        <v>50206</v>
      </c>
      <c r="B12" s="256" t="s">
        <v>1116</v>
      </c>
      <c r="C12" s="257">
        <v>602</v>
      </c>
      <c r="D12" s="243"/>
      <c r="E12" s="243"/>
      <c r="F12" s="243"/>
      <c r="G12" s="243"/>
      <c r="H12" s="243"/>
      <c r="I12" s="243"/>
      <c r="J12" s="243"/>
      <c r="K12" s="243"/>
      <c r="L12" s="243"/>
      <c r="M12" s="243"/>
      <c r="N12" s="243"/>
      <c r="O12" s="243"/>
      <c r="P12" s="243"/>
      <c r="Q12" s="243"/>
      <c r="R12" s="243"/>
      <c r="S12" s="243"/>
      <c r="T12" s="243"/>
      <c r="U12" s="243"/>
      <c r="V12" s="243"/>
      <c r="W12" s="243"/>
      <c r="X12" s="243"/>
      <c r="Y12" s="243"/>
      <c r="Z12" s="243"/>
      <c r="AA12" s="243"/>
      <c r="AB12" s="243"/>
      <c r="AC12" s="243"/>
      <c r="AD12" s="243"/>
      <c r="AE12" s="243"/>
      <c r="AF12" s="243"/>
      <c r="AG12" s="243"/>
      <c r="AH12" s="243"/>
      <c r="AI12" s="243"/>
      <c r="AJ12" s="243"/>
      <c r="AK12" s="243"/>
      <c r="AL12" s="243"/>
      <c r="AM12" s="243"/>
      <c r="AN12" s="243"/>
      <c r="AO12" s="243"/>
      <c r="AP12" s="243"/>
      <c r="AQ12" s="243"/>
      <c r="AR12" s="243"/>
      <c r="AS12" s="243"/>
      <c r="AT12" s="243"/>
      <c r="AU12" s="243"/>
      <c r="AV12" s="243"/>
      <c r="AW12" s="243"/>
      <c r="AX12" s="243"/>
      <c r="AY12" s="243"/>
      <c r="AZ12" s="243"/>
      <c r="BA12" s="243"/>
      <c r="BB12" s="243"/>
      <c r="BC12" s="243"/>
      <c r="BD12" s="243"/>
      <c r="BE12" s="243"/>
      <c r="BF12" s="243"/>
      <c r="BG12" s="243"/>
      <c r="BH12" s="243"/>
      <c r="BI12" s="243"/>
      <c r="BJ12" s="243"/>
      <c r="BK12" s="243"/>
      <c r="BL12" s="243"/>
      <c r="BM12" s="243"/>
      <c r="BN12" s="243"/>
      <c r="BO12" s="243"/>
      <c r="BP12" s="243"/>
      <c r="BQ12" s="243"/>
      <c r="BR12" s="243"/>
      <c r="BS12" s="243"/>
      <c r="BT12" s="243"/>
      <c r="BU12" s="243"/>
      <c r="BV12" s="243"/>
      <c r="BW12" s="243"/>
      <c r="BX12" s="243"/>
      <c r="BY12" s="243"/>
      <c r="BZ12" s="243"/>
      <c r="CA12" s="243"/>
      <c r="CB12" s="243"/>
      <c r="CC12" s="243"/>
      <c r="CD12" s="243"/>
      <c r="CE12" s="243"/>
      <c r="CF12" s="243"/>
      <c r="CG12" s="243"/>
      <c r="CH12" s="243"/>
      <c r="CI12" s="243"/>
      <c r="CJ12" s="243"/>
      <c r="CK12" s="243"/>
      <c r="CL12" s="243"/>
      <c r="CM12" s="243"/>
      <c r="CN12" s="243"/>
      <c r="CO12" s="243"/>
      <c r="CP12" s="243"/>
      <c r="CQ12" s="243"/>
      <c r="CR12" s="243"/>
      <c r="CS12" s="243"/>
      <c r="CT12" s="243"/>
      <c r="CU12" s="243"/>
      <c r="CV12" s="243"/>
      <c r="CW12" s="243"/>
      <c r="CX12" s="243"/>
      <c r="CY12" s="243"/>
      <c r="CZ12" s="243"/>
      <c r="DA12" s="243"/>
      <c r="DB12" s="243"/>
      <c r="DC12" s="243"/>
      <c r="DD12" s="243"/>
      <c r="DE12" s="243"/>
      <c r="DF12" s="243"/>
      <c r="DG12" s="243"/>
      <c r="DH12" s="243"/>
      <c r="DI12" s="243"/>
      <c r="DJ12" s="243"/>
      <c r="DK12" s="243"/>
      <c r="DL12" s="243"/>
      <c r="DM12" s="243"/>
      <c r="DN12" s="243"/>
      <c r="DO12" s="243"/>
      <c r="DP12" s="243"/>
      <c r="DQ12" s="243"/>
      <c r="DR12" s="243"/>
      <c r="DS12" s="243"/>
      <c r="DT12" s="243"/>
      <c r="DU12" s="243"/>
      <c r="DV12" s="243"/>
      <c r="DW12" s="243"/>
      <c r="DX12" s="243"/>
      <c r="DY12" s="243"/>
      <c r="DZ12" s="243"/>
      <c r="EA12" s="243"/>
      <c r="EB12" s="243"/>
      <c r="EC12" s="243"/>
      <c r="ED12" s="243"/>
      <c r="EE12" s="243"/>
      <c r="EF12" s="243"/>
      <c r="EG12" s="243"/>
      <c r="EH12" s="243"/>
      <c r="EI12" s="243"/>
      <c r="EJ12" s="243"/>
      <c r="EK12" s="243"/>
      <c r="EL12" s="243"/>
      <c r="EM12" s="243"/>
      <c r="EN12" s="243"/>
      <c r="EO12" s="243"/>
      <c r="EP12" s="243"/>
      <c r="EQ12" s="243"/>
      <c r="ER12" s="243"/>
      <c r="ES12" s="243"/>
      <c r="ET12" s="243"/>
      <c r="EU12" s="243"/>
      <c r="EV12" s="243"/>
      <c r="EW12" s="243"/>
      <c r="EX12" s="243"/>
      <c r="EY12" s="243"/>
      <c r="EZ12" s="243"/>
      <c r="FA12" s="243"/>
      <c r="FB12" s="243"/>
      <c r="FC12" s="243"/>
      <c r="FD12" s="243"/>
      <c r="FE12" s="243"/>
      <c r="FF12" s="243"/>
      <c r="FG12" s="243"/>
      <c r="FH12" s="243"/>
      <c r="FI12" s="243"/>
      <c r="FJ12" s="243"/>
      <c r="FK12" s="243"/>
      <c r="FL12" s="243"/>
      <c r="FM12" s="243"/>
      <c r="FN12" s="243"/>
      <c r="FO12" s="243"/>
      <c r="FP12" s="243"/>
      <c r="FQ12" s="243"/>
      <c r="FR12" s="243"/>
      <c r="FS12" s="243"/>
      <c r="FT12" s="243"/>
      <c r="FU12" s="243"/>
      <c r="FV12" s="243"/>
      <c r="FW12" s="243"/>
      <c r="FX12" s="243"/>
      <c r="FY12" s="243"/>
      <c r="FZ12" s="243"/>
      <c r="GA12" s="243"/>
      <c r="GB12" s="243"/>
      <c r="GC12" s="243"/>
      <c r="GD12" s="243"/>
      <c r="GE12" s="243"/>
      <c r="GF12" s="243"/>
      <c r="GG12" s="243"/>
      <c r="GH12" s="243"/>
      <c r="GI12" s="243"/>
      <c r="GJ12" s="243"/>
      <c r="GK12" s="243"/>
      <c r="GL12" s="243"/>
      <c r="GM12" s="243"/>
      <c r="GN12" s="243"/>
      <c r="GO12" s="243"/>
      <c r="GP12" s="243"/>
      <c r="GQ12" s="243"/>
      <c r="GR12" s="243"/>
      <c r="GS12" s="243"/>
      <c r="GT12" s="243"/>
      <c r="GU12" s="243"/>
      <c r="GV12" s="243"/>
      <c r="GW12" s="243"/>
      <c r="GX12" s="243"/>
      <c r="GY12" s="243"/>
      <c r="GZ12" s="243"/>
      <c r="HA12" s="243"/>
      <c r="HB12" s="243"/>
      <c r="HC12" s="243"/>
      <c r="HD12" s="243"/>
      <c r="HE12" s="243"/>
      <c r="HF12" s="243"/>
      <c r="HG12" s="243"/>
      <c r="HH12" s="243"/>
      <c r="HI12" s="243"/>
      <c r="HJ12" s="243"/>
      <c r="HK12" s="243"/>
      <c r="HL12" s="243"/>
      <c r="HM12" s="243"/>
      <c r="HN12" s="243"/>
      <c r="HO12" s="243"/>
      <c r="HP12" s="243"/>
      <c r="HQ12" s="243"/>
      <c r="HR12" s="243"/>
      <c r="HS12" s="243"/>
      <c r="HT12" s="243"/>
      <c r="HU12" s="243"/>
      <c r="HV12" s="243"/>
      <c r="HW12" s="243"/>
      <c r="HX12" s="243"/>
      <c r="HY12" s="243"/>
      <c r="HZ12" s="243"/>
      <c r="IA12" s="243"/>
      <c r="IB12" s="243"/>
      <c r="IC12" s="243"/>
      <c r="ID12" s="243"/>
      <c r="IE12" s="243"/>
    </row>
    <row r="13" s="244" customFormat="1" ht="17.25" customHeight="1" spans="1:239">
      <c r="A13" s="255">
        <v>50208</v>
      </c>
      <c r="B13" s="256" t="s">
        <v>1117</v>
      </c>
      <c r="C13" s="257">
        <v>800</v>
      </c>
      <c r="D13" s="243"/>
      <c r="E13" s="243"/>
      <c r="F13" s="86"/>
      <c r="G13" s="243"/>
      <c r="H13" s="243"/>
      <c r="I13" s="243"/>
      <c r="J13" s="243"/>
      <c r="K13" s="243"/>
      <c r="L13" s="243"/>
      <c r="M13" s="243"/>
      <c r="N13" s="243"/>
      <c r="O13" s="243"/>
      <c r="P13" s="243"/>
      <c r="Q13" s="243"/>
      <c r="R13" s="243"/>
      <c r="S13" s="243"/>
      <c r="T13" s="243"/>
      <c r="U13" s="243"/>
      <c r="V13" s="243"/>
      <c r="W13" s="243"/>
      <c r="X13" s="243"/>
      <c r="Y13" s="243"/>
      <c r="Z13" s="243"/>
      <c r="AA13" s="243"/>
      <c r="AB13" s="243"/>
      <c r="AC13" s="243"/>
      <c r="AD13" s="243"/>
      <c r="AE13" s="243"/>
      <c r="AF13" s="243"/>
      <c r="AG13" s="243"/>
      <c r="AH13" s="243"/>
      <c r="AI13" s="243"/>
      <c r="AJ13" s="243"/>
      <c r="AK13" s="243"/>
      <c r="AL13" s="243"/>
      <c r="AM13" s="243"/>
      <c r="AN13" s="243"/>
      <c r="AO13" s="243"/>
      <c r="AP13" s="243"/>
      <c r="AQ13" s="243"/>
      <c r="AR13" s="243"/>
      <c r="AS13" s="243"/>
      <c r="AT13" s="243"/>
      <c r="AU13" s="243"/>
      <c r="AV13" s="243"/>
      <c r="AW13" s="243"/>
      <c r="AX13" s="243"/>
      <c r="AY13" s="243"/>
      <c r="AZ13" s="243"/>
      <c r="BA13" s="243"/>
      <c r="BB13" s="243"/>
      <c r="BC13" s="243"/>
      <c r="BD13" s="243"/>
      <c r="BE13" s="243"/>
      <c r="BF13" s="243"/>
      <c r="BG13" s="243"/>
      <c r="BH13" s="243"/>
      <c r="BI13" s="243"/>
      <c r="BJ13" s="243"/>
      <c r="BK13" s="243"/>
      <c r="BL13" s="243"/>
      <c r="BM13" s="243"/>
      <c r="BN13" s="243"/>
      <c r="BO13" s="243"/>
      <c r="BP13" s="243"/>
      <c r="BQ13" s="243"/>
      <c r="BR13" s="243"/>
      <c r="BS13" s="243"/>
      <c r="BT13" s="243"/>
      <c r="BU13" s="243"/>
      <c r="BV13" s="243"/>
      <c r="BW13" s="243"/>
      <c r="BX13" s="243"/>
      <c r="BY13" s="243"/>
      <c r="BZ13" s="243"/>
      <c r="CA13" s="243"/>
      <c r="CB13" s="243"/>
      <c r="CC13" s="243"/>
      <c r="CD13" s="243"/>
      <c r="CE13" s="243"/>
      <c r="CF13" s="243"/>
      <c r="CG13" s="243"/>
      <c r="CH13" s="243"/>
      <c r="CI13" s="243"/>
      <c r="CJ13" s="243"/>
      <c r="CK13" s="243"/>
      <c r="CL13" s="243"/>
      <c r="CM13" s="243"/>
      <c r="CN13" s="243"/>
      <c r="CO13" s="243"/>
      <c r="CP13" s="243"/>
      <c r="CQ13" s="243"/>
      <c r="CR13" s="243"/>
      <c r="CS13" s="243"/>
      <c r="CT13" s="243"/>
      <c r="CU13" s="243"/>
      <c r="CV13" s="243"/>
      <c r="CW13" s="243"/>
      <c r="CX13" s="243"/>
      <c r="CY13" s="243"/>
      <c r="CZ13" s="243"/>
      <c r="DA13" s="243"/>
      <c r="DB13" s="243"/>
      <c r="DC13" s="243"/>
      <c r="DD13" s="243"/>
      <c r="DE13" s="243"/>
      <c r="DF13" s="243"/>
      <c r="DG13" s="243"/>
      <c r="DH13" s="243"/>
      <c r="DI13" s="243"/>
      <c r="DJ13" s="243"/>
      <c r="DK13" s="243"/>
      <c r="DL13" s="243"/>
      <c r="DM13" s="243"/>
      <c r="DN13" s="243"/>
      <c r="DO13" s="243"/>
      <c r="DP13" s="243"/>
      <c r="DQ13" s="243"/>
      <c r="DR13" s="243"/>
      <c r="DS13" s="243"/>
      <c r="DT13" s="243"/>
      <c r="DU13" s="243"/>
      <c r="DV13" s="243"/>
      <c r="DW13" s="243"/>
      <c r="DX13" s="243"/>
      <c r="DY13" s="243"/>
      <c r="DZ13" s="243"/>
      <c r="EA13" s="243"/>
      <c r="EB13" s="243"/>
      <c r="EC13" s="243"/>
      <c r="ED13" s="243"/>
      <c r="EE13" s="243"/>
      <c r="EF13" s="243"/>
      <c r="EG13" s="243"/>
      <c r="EH13" s="243"/>
      <c r="EI13" s="243"/>
      <c r="EJ13" s="243"/>
      <c r="EK13" s="243"/>
      <c r="EL13" s="243"/>
      <c r="EM13" s="243"/>
      <c r="EN13" s="243"/>
      <c r="EO13" s="243"/>
      <c r="EP13" s="243"/>
      <c r="EQ13" s="243"/>
      <c r="ER13" s="243"/>
      <c r="ES13" s="243"/>
      <c r="ET13" s="243"/>
      <c r="EU13" s="243"/>
      <c r="EV13" s="243"/>
      <c r="EW13" s="243"/>
      <c r="EX13" s="243"/>
      <c r="EY13" s="243"/>
      <c r="EZ13" s="243"/>
      <c r="FA13" s="243"/>
      <c r="FB13" s="243"/>
      <c r="FC13" s="243"/>
      <c r="FD13" s="243"/>
      <c r="FE13" s="243"/>
      <c r="FF13" s="243"/>
      <c r="FG13" s="243"/>
      <c r="FH13" s="243"/>
      <c r="FI13" s="243"/>
      <c r="FJ13" s="243"/>
      <c r="FK13" s="243"/>
      <c r="FL13" s="243"/>
      <c r="FM13" s="243"/>
      <c r="FN13" s="243"/>
      <c r="FO13" s="243"/>
      <c r="FP13" s="243"/>
      <c r="FQ13" s="243"/>
      <c r="FR13" s="243"/>
      <c r="FS13" s="243"/>
      <c r="FT13" s="243"/>
      <c r="FU13" s="243"/>
      <c r="FV13" s="243"/>
      <c r="FW13" s="243"/>
      <c r="FX13" s="243"/>
      <c r="FY13" s="243"/>
      <c r="FZ13" s="243"/>
      <c r="GA13" s="243"/>
      <c r="GB13" s="243"/>
      <c r="GC13" s="243"/>
      <c r="GD13" s="243"/>
      <c r="GE13" s="243"/>
      <c r="GF13" s="243"/>
      <c r="GG13" s="243"/>
      <c r="GH13" s="243"/>
      <c r="GI13" s="243"/>
      <c r="GJ13" s="243"/>
      <c r="GK13" s="243"/>
      <c r="GL13" s="243"/>
      <c r="GM13" s="243"/>
      <c r="GN13" s="243"/>
      <c r="GO13" s="243"/>
      <c r="GP13" s="243"/>
      <c r="GQ13" s="243"/>
      <c r="GR13" s="243"/>
      <c r="GS13" s="243"/>
      <c r="GT13" s="243"/>
      <c r="GU13" s="243"/>
      <c r="GV13" s="243"/>
      <c r="GW13" s="243"/>
      <c r="GX13" s="243"/>
      <c r="GY13" s="243"/>
      <c r="GZ13" s="243"/>
      <c r="HA13" s="243"/>
      <c r="HB13" s="243"/>
      <c r="HC13" s="243"/>
      <c r="HD13" s="243"/>
      <c r="HE13" s="243"/>
      <c r="HF13" s="243"/>
      <c r="HG13" s="243"/>
      <c r="HH13" s="243"/>
      <c r="HI13" s="243"/>
      <c r="HJ13" s="243"/>
      <c r="HK13" s="243"/>
      <c r="HL13" s="243"/>
      <c r="HM13" s="243"/>
      <c r="HN13" s="243"/>
      <c r="HO13" s="243"/>
      <c r="HP13" s="243"/>
      <c r="HQ13" s="243"/>
      <c r="HR13" s="243"/>
      <c r="HS13" s="243"/>
      <c r="HT13" s="243"/>
      <c r="HU13" s="243"/>
      <c r="HV13" s="243"/>
      <c r="HW13" s="243"/>
      <c r="HX13" s="243"/>
      <c r="HY13" s="243"/>
      <c r="HZ13" s="243"/>
      <c r="IA13" s="243"/>
      <c r="IB13" s="243"/>
      <c r="IC13" s="243"/>
      <c r="ID13" s="243"/>
      <c r="IE13" s="243"/>
    </row>
    <row r="14" s="86" customFormat="1" ht="17.25" customHeight="1" spans="1:3">
      <c r="A14" s="252">
        <v>503</v>
      </c>
      <c r="B14" s="253" t="s">
        <v>1118</v>
      </c>
      <c r="C14" s="254">
        <v>50</v>
      </c>
    </row>
    <row r="15" s="86" customFormat="1" ht="17.25" customHeight="1" spans="1:3">
      <c r="A15" s="255">
        <v>50303</v>
      </c>
      <c r="B15" s="256" t="s">
        <v>1119</v>
      </c>
      <c r="C15" s="258">
        <v>50</v>
      </c>
    </row>
    <row r="16" s="86" customFormat="1" ht="17.25" customHeight="1" spans="1:3">
      <c r="A16" s="252">
        <v>509</v>
      </c>
      <c r="B16" s="253" t="s">
        <v>1120</v>
      </c>
      <c r="C16" s="254">
        <f>SUM(C17:C17)</f>
        <v>7017</v>
      </c>
    </row>
    <row r="17" s="86" customFormat="1" ht="17.25" customHeight="1" spans="1:3">
      <c r="A17" s="255">
        <v>50901</v>
      </c>
      <c r="B17" s="256" t="s">
        <v>1121</v>
      </c>
      <c r="C17" s="257">
        <v>7017</v>
      </c>
    </row>
    <row r="18" s="86" customFormat="1" ht="17.25" customHeight="1" spans="1:3">
      <c r="A18" s="252">
        <v>510</v>
      </c>
      <c r="B18" s="253" t="s">
        <v>1122</v>
      </c>
      <c r="C18" s="259">
        <v>21738</v>
      </c>
    </row>
    <row r="19" s="86" customFormat="1" ht="17.25" customHeight="1" spans="1:3">
      <c r="A19" s="255">
        <v>51002</v>
      </c>
      <c r="B19" s="256" t="s">
        <v>1123</v>
      </c>
      <c r="C19" s="257">
        <v>21738</v>
      </c>
    </row>
    <row r="20" s="86" customFormat="1" ht="17.25" customHeight="1" spans="1:3">
      <c r="A20" s="252">
        <v>511</v>
      </c>
      <c r="B20" s="253" t="s">
        <v>1124</v>
      </c>
      <c r="C20" s="259">
        <v>6300</v>
      </c>
    </row>
    <row r="21" s="86" customFormat="1" ht="17.25" customHeight="1" spans="1:3">
      <c r="A21" s="255">
        <v>51101</v>
      </c>
      <c r="B21" s="256" t="s">
        <v>1125</v>
      </c>
      <c r="C21" s="257">
        <v>6300</v>
      </c>
    </row>
    <row r="22" s="86" customFormat="1" ht="17.25" customHeight="1" spans="1:3">
      <c r="A22" s="252">
        <v>514</v>
      </c>
      <c r="B22" s="253" t="s">
        <v>1126</v>
      </c>
      <c r="C22" s="259">
        <v>3400</v>
      </c>
    </row>
    <row r="23" s="86" customFormat="1" ht="17.25" customHeight="1" spans="1:3">
      <c r="A23" s="255">
        <v>51401</v>
      </c>
      <c r="B23" s="256" t="s">
        <v>74</v>
      </c>
      <c r="C23" s="257">
        <v>3400</v>
      </c>
    </row>
    <row r="24" s="86" customFormat="1" ht="17.25" customHeight="1" spans="1:3">
      <c r="A24" s="252">
        <v>599</v>
      </c>
      <c r="B24" s="253" t="s">
        <v>1127</v>
      </c>
      <c r="C24" s="259">
        <v>827</v>
      </c>
    </row>
    <row r="25" s="86" customFormat="1" ht="17.25" customHeight="1" spans="1:3">
      <c r="A25" s="255">
        <v>59999</v>
      </c>
      <c r="B25" s="256" t="s">
        <v>75</v>
      </c>
      <c r="C25" s="257">
        <v>827</v>
      </c>
    </row>
  </sheetData>
  <mergeCells count="1">
    <mergeCell ref="A2:C2"/>
  </mergeCells>
  <dataValidations count="1">
    <dataValidation type="decimal" operator="between" allowBlank="1" showInputMessage="1" showErrorMessage="1" sqref="C6:C25">
      <formula1>-99999999999999</formula1>
      <formula2>99999999999999</formula2>
    </dataValidation>
  </dataValidations>
  <printOptions verticalCentered="1"/>
  <pageMargins left="0.786805555555556" right="0.0784722222222222" top="0.590277777777778" bottom="0.354166666666667" header="0.507638888888889" footer="0.354166666666667"/>
  <pageSetup paperSize="8" scale="90" firstPageNumber="6" fitToHeight="0" orientation="landscape" useFirstPageNumber="1" horizontalDpi="6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3"/>
  <sheetViews>
    <sheetView topLeftCell="A28" workbookViewId="0">
      <selection activeCell="B22" sqref="B12 B22"/>
    </sheetView>
  </sheetViews>
  <sheetFormatPr defaultColWidth="8.8" defaultRowHeight="15.6" outlineLevelCol="1"/>
  <cols>
    <col min="1" max="1" width="51.4" customWidth="1"/>
    <col min="2" max="2" width="48.1" customWidth="1"/>
  </cols>
  <sheetData>
    <row r="1" ht="40" customHeight="1" spans="1:2">
      <c r="A1" s="228" t="s">
        <v>1128</v>
      </c>
      <c r="B1" s="228"/>
    </row>
    <row r="2" ht="22.2" spans="1:2">
      <c r="A2" s="229"/>
      <c r="B2" s="230" t="s">
        <v>1</v>
      </c>
    </row>
    <row r="3" ht="23" customHeight="1" spans="1:2">
      <c r="A3" s="231" t="s">
        <v>82</v>
      </c>
      <c r="B3" s="232" t="s">
        <v>50</v>
      </c>
    </row>
    <row r="4" ht="23" customHeight="1" spans="1:2">
      <c r="A4" s="233" t="s">
        <v>1129</v>
      </c>
      <c r="B4" s="234">
        <f>B5+B12+B22+B23</f>
        <v>249597</v>
      </c>
    </row>
    <row r="5" ht="23" customHeight="1" spans="1:2">
      <c r="A5" s="235" t="s">
        <v>83</v>
      </c>
      <c r="B5" s="236">
        <f>SUM(B6:B11)</f>
        <v>5454</v>
      </c>
    </row>
    <row r="6" ht="23" customHeight="1" spans="1:2">
      <c r="A6" s="237" t="s">
        <v>84</v>
      </c>
      <c r="B6" s="238">
        <v>834</v>
      </c>
    </row>
    <row r="7" ht="23" customHeight="1" spans="1:2">
      <c r="A7" s="237" t="s">
        <v>85</v>
      </c>
      <c r="B7" s="238">
        <v>776</v>
      </c>
    </row>
    <row r="8" ht="23" customHeight="1" spans="1:2">
      <c r="A8" s="237" t="s">
        <v>86</v>
      </c>
      <c r="B8" s="238">
        <v>1273</v>
      </c>
    </row>
    <row r="9" ht="23" customHeight="1" spans="1:2">
      <c r="A9" s="239" t="s">
        <v>87</v>
      </c>
      <c r="B9" s="238">
        <v>3</v>
      </c>
    </row>
    <row r="10" ht="23" customHeight="1" spans="1:2">
      <c r="A10" s="239" t="s">
        <v>88</v>
      </c>
      <c r="B10" s="238">
        <v>1533</v>
      </c>
    </row>
    <row r="11" ht="23" customHeight="1" spans="1:2">
      <c r="A11" s="239" t="s">
        <v>89</v>
      </c>
      <c r="B11" s="238">
        <v>1035</v>
      </c>
    </row>
    <row r="12" ht="23" customHeight="1" spans="1:2">
      <c r="A12" s="235" t="s">
        <v>90</v>
      </c>
      <c r="B12" s="234">
        <f>SUM(B13:B21)</f>
        <v>124143</v>
      </c>
    </row>
    <row r="13" ht="23" customHeight="1" spans="1:2">
      <c r="A13" s="240" t="s">
        <v>35</v>
      </c>
      <c r="B13" s="241">
        <v>60478</v>
      </c>
    </row>
    <row r="14" ht="23" customHeight="1" spans="1:2">
      <c r="A14" s="242" t="s">
        <v>91</v>
      </c>
      <c r="B14" s="241">
        <v>19755</v>
      </c>
    </row>
    <row r="15" ht="23" customHeight="1" spans="1:2">
      <c r="A15" s="242" t="s">
        <v>37</v>
      </c>
      <c r="B15" s="241">
        <v>5569</v>
      </c>
    </row>
    <row r="16" ht="23" customHeight="1" spans="1:2">
      <c r="A16" s="242" t="s">
        <v>38</v>
      </c>
      <c r="B16" s="241">
        <v>14419</v>
      </c>
    </row>
    <row r="17" ht="23" customHeight="1" spans="1:2">
      <c r="A17" s="242" t="s">
        <v>92</v>
      </c>
      <c r="B17" s="241">
        <v>114</v>
      </c>
    </row>
    <row r="18" ht="23" customHeight="1" spans="1:2">
      <c r="A18" s="242" t="s">
        <v>40</v>
      </c>
      <c r="B18" s="238">
        <v>10996</v>
      </c>
    </row>
    <row r="19" ht="23" customHeight="1" spans="1:2">
      <c r="A19" s="242" t="s">
        <v>93</v>
      </c>
      <c r="B19" s="238">
        <v>8642</v>
      </c>
    </row>
    <row r="20" ht="23" customHeight="1" spans="1:2">
      <c r="A20" s="242" t="s">
        <v>42</v>
      </c>
      <c r="B20" s="238">
        <v>180</v>
      </c>
    </row>
    <row r="21" ht="23" customHeight="1" spans="1:2">
      <c r="A21" s="242" t="s">
        <v>43</v>
      </c>
      <c r="B21" s="238">
        <v>3990</v>
      </c>
    </row>
    <row r="22" ht="23" customHeight="1" spans="1:2">
      <c r="A22" s="235" t="s">
        <v>44</v>
      </c>
      <c r="B22" s="236">
        <v>90000</v>
      </c>
    </row>
    <row r="23" ht="21" customHeight="1" spans="1:2">
      <c r="A23" s="235" t="s">
        <v>45</v>
      </c>
      <c r="B23" s="236">
        <v>30000</v>
      </c>
    </row>
  </sheetData>
  <mergeCells count="1">
    <mergeCell ref="A1:B1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4"/>
  <sheetViews>
    <sheetView workbookViewId="0">
      <selection activeCell="B6" sqref="B6"/>
    </sheetView>
  </sheetViews>
  <sheetFormatPr defaultColWidth="7.2" defaultRowHeight="13.2" outlineLevelCol="1"/>
  <cols>
    <col min="1" max="1" width="41.9666666666667" style="218" customWidth="1"/>
    <col min="2" max="2" width="33" style="216" customWidth="1"/>
    <col min="3" max="246" width="7.2" style="216"/>
    <col min="247" max="247" width="10.35" style="216" customWidth="1"/>
    <col min="248" max="248" width="41.9666666666667" style="216" customWidth="1"/>
    <col min="249" max="249" width="13.8416666666667" style="216" customWidth="1"/>
    <col min="250" max="502" width="7.2" style="216"/>
    <col min="503" max="503" width="10.35" style="216" customWidth="1"/>
    <col min="504" max="504" width="41.9666666666667" style="216" customWidth="1"/>
    <col min="505" max="505" width="13.8416666666667" style="216" customWidth="1"/>
    <col min="506" max="758" width="7.2" style="216"/>
    <col min="759" max="759" width="10.35" style="216" customWidth="1"/>
    <col min="760" max="760" width="41.9666666666667" style="216" customWidth="1"/>
    <col min="761" max="761" width="13.8416666666667" style="216" customWidth="1"/>
    <col min="762" max="1014" width="7.2" style="216"/>
    <col min="1015" max="1015" width="10.35" style="216" customWidth="1"/>
    <col min="1016" max="1016" width="41.9666666666667" style="216" customWidth="1"/>
    <col min="1017" max="1017" width="13.8416666666667" style="216" customWidth="1"/>
    <col min="1018" max="1270" width="7.2" style="216"/>
    <col min="1271" max="1271" width="10.35" style="216" customWidth="1"/>
    <col min="1272" max="1272" width="41.9666666666667" style="216" customWidth="1"/>
    <col min="1273" max="1273" width="13.8416666666667" style="216" customWidth="1"/>
    <col min="1274" max="1526" width="7.2" style="216"/>
    <col min="1527" max="1527" width="10.35" style="216" customWidth="1"/>
    <col min="1528" max="1528" width="41.9666666666667" style="216" customWidth="1"/>
    <col min="1529" max="1529" width="13.8416666666667" style="216" customWidth="1"/>
    <col min="1530" max="1782" width="7.2" style="216"/>
    <col min="1783" max="1783" width="10.35" style="216" customWidth="1"/>
    <col min="1784" max="1784" width="41.9666666666667" style="216" customWidth="1"/>
    <col min="1785" max="1785" width="13.8416666666667" style="216" customWidth="1"/>
    <col min="1786" max="2038" width="7.2" style="216"/>
    <col min="2039" max="2039" width="10.35" style="216" customWidth="1"/>
    <col min="2040" max="2040" width="41.9666666666667" style="216" customWidth="1"/>
    <col min="2041" max="2041" width="13.8416666666667" style="216" customWidth="1"/>
    <col min="2042" max="2294" width="7.2" style="216"/>
    <col min="2295" max="2295" width="10.35" style="216" customWidth="1"/>
    <col min="2296" max="2296" width="41.9666666666667" style="216" customWidth="1"/>
    <col min="2297" max="2297" width="13.8416666666667" style="216" customWidth="1"/>
    <col min="2298" max="2550" width="7.2" style="216"/>
    <col min="2551" max="2551" width="10.35" style="216" customWidth="1"/>
    <col min="2552" max="2552" width="41.9666666666667" style="216" customWidth="1"/>
    <col min="2553" max="2553" width="13.8416666666667" style="216" customWidth="1"/>
    <col min="2554" max="2806" width="7.2" style="216"/>
    <col min="2807" max="2807" width="10.35" style="216" customWidth="1"/>
    <col min="2808" max="2808" width="41.9666666666667" style="216" customWidth="1"/>
    <col min="2809" max="2809" width="13.8416666666667" style="216" customWidth="1"/>
    <col min="2810" max="3062" width="7.2" style="216"/>
    <col min="3063" max="3063" width="10.35" style="216" customWidth="1"/>
    <col min="3064" max="3064" width="41.9666666666667" style="216" customWidth="1"/>
    <col min="3065" max="3065" width="13.8416666666667" style="216" customWidth="1"/>
    <col min="3066" max="3318" width="7.2" style="216"/>
    <col min="3319" max="3319" width="10.35" style="216" customWidth="1"/>
    <col min="3320" max="3320" width="41.9666666666667" style="216" customWidth="1"/>
    <col min="3321" max="3321" width="13.8416666666667" style="216" customWidth="1"/>
    <col min="3322" max="3574" width="7.2" style="216"/>
    <col min="3575" max="3575" width="10.35" style="216" customWidth="1"/>
    <col min="3576" max="3576" width="41.9666666666667" style="216" customWidth="1"/>
    <col min="3577" max="3577" width="13.8416666666667" style="216" customWidth="1"/>
    <col min="3578" max="3830" width="7.2" style="216"/>
    <col min="3831" max="3831" width="10.35" style="216" customWidth="1"/>
    <col min="3832" max="3832" width="41.9666666666667" style="216" customWidth="1"/>
    <col min="3833" max="3833" width="13.8416666666667" style="216" customWidth="1"/>
    <col min="3834" max="4086" width="7.2" style="216"/>
    <col min="4087" max="4087" width="10.35" style="216" customWidth="1"/>
    <col min="4088" max="4088" width="41.9666666666667" style="216" customWidth="1"/>
    <col min="4089" max="4089" width="13.8416666666667" style="216" customWidth="1"/>
    <col min="4090" max="4342" width="7.2" style="216"/>
    <col min="4343" max="4343" width="10.35" style="216" customWidth="1"/>
    <col min="4344" max="4344" width="41.9666666666667" style="216" customWidth="1"/>
    <col min="4345" max="4345" width="13.8416666666667" style="216" customWidth="1"/>
    <col min="4346" max="4598" width="7.2" style="216"/>
    <col min="4599" max="4599" width="10.35" style="216" customWidth="1"/>
    <col min="4600" max="4600" width="41.9666666666667" style="216" customWidth="1"/>
    <col min="4601" max="4601" width="13.8416666666667" style="216" customWidth="1"/>
    <col min="4602" max="4854" width="7.2" style="216"/>
    <col min="4855" max="4855" width="10.35" style="216" customWidth="1"/>
    <col min="4856" max="4856" width="41.9666666666667" style="216" customWidth="1"/>
    <col min="4857" max="4857" width="13.8416666666667" style="216" customWidth="1"/>
    <col min="4858" max="5110" width="7.2" style="216"/>
    <col min="5111" max="5111" width="10.35" style="216" customWidth="1"/>
    <col min="5112" max="5112" width="41.9666666666667" style="216" customWidth="1"/>
    <col min="5113" max="5113" width="13.8416666666667" style="216" customWidth="1"/>
    <col min="5114" max="5366" width="7.2" style="216"/>
    <col min="5367" max="5367" width="10.35" style="216" customWidth="1"/>
    <col min="5368" max="5368" width="41.9666666666667" style="216" customWidth="1"/>
    <col min="5369" max="5369" width="13.8416666666667" style="216" customWidth="1"/>
    <col min="5370" max="5622" width="7.2" style="216"/>
    <col min="5623" max="5623" width="10.35" style="216" customWidth="1"/>
    <col min="5624" max="5624" width="41.9666666666667" style="216" customWidth="1"/>
    <col min="5625" max="5625" width="13.8416666666667" style="216" customWidth="1"/>
    <col min="5626" max="5878" width="7.2" style="216"/>
    <col min="5879" max="5879" width="10.35" style="216" customWidth="1"/>
    <col min="5880" max="5880" width="41.9666666666667" style="216" customWidth="1"/>
    <col min="5881" max="5881" width="13.8416666666667" style="216" customWidth="1"/>
    <col min="5882" max="6134" width="7.2" style="216"/>
    <col min="6135" max="6135" width="10.35" style="216" customWidth="1"/>
    <col min="6136" max="6136" width="41.9666666666667" style="216" customWidth="1"/>
    <col min="6137" max="6137" width="13.8416666666667" style="216" customWidth="1"/>
    <col min="6138" max="6390" width="7.2" style="216"/>
    <col min="6391" max="6391" width="10.35" style="216" customWidth="1"/>
    <col min="6392" max="6392" width="41.9666666666667" style="216" customWidth="1"/>
    <col min="6393" max="6393" width="13.8416666666667" style="216" customWidth="1"/>
    <col min="6394" max="6646" width="7.2" style="216"/>
    <col min="6647" max="6647" width="10.35" style="216" customWidth="1"/>
    <col min="6648" max="6648" width="41.9666666666667" style="216" customWidth="1"/>
    <col min="6649" max="6649" width="13.8416666666667" style="216" customWidth="1"/>
    <col min="6650" max="6902" width="7.2" style="216"/>
    <col min="6903" max="6903" width="10.35" style="216" customWidth="1"/>
    <col min="6904" max="6904" width="41.9666666666667" style="216" customWidth="1"/>
    <col min="6905" max="6905" width="13.8416666666667" style="216" customWidth="1"/>
    <col min="6906" max="7158" width="7.2" style="216"/>
    <col min="7159" max="7159" width="10.35" style="216" customWidth="1"/>
    <col min="7160" max="7160" width="41.9666666666667" style="216" customWidth="1"/>
    <col min="7161" max="7161" width="13.8416666666667" style="216" customWidth="1"/>
    <col min="7162" max="7414" width="7.2" style="216"/>
    <col min="7415" max="7415" width="10.35" style="216" customWidth="1"/>
    <col min="7416" max="7416" width="41.9666666666667" style="216" customWidth="1"/>
    <col min="7417" max="7417" width="13.8416666666667" style="216" customWidth="1"/>
    <col min="7418" max="7670" width="7.2" style="216"/>
    <col min="7671" max="7671" width="10.35" style="216" customWidth="1"/>
    <col min="7672" max="7672" width="41.9666666666667" style="216" customWidth="1"/>
    <col min="7673" max="7673" width="13.8416666666667" style="216" customWidth="1"/>
    <col min="7674" max="7926" width="7.2" style="216"/>
    <col min="7927" max="7927" width="10.35" style="216" customWidth="1"/>
    <col min="7928" max="7928" width="41.9666666666667" style="216" customWidth="1"/>
    <col min="7929" max="7929" width="13.8416666666667" style="216" customWidth="1"/>
    <col min="7930" max="8182" width="7.2" style="216"/>
    <col min="8183" max="8183" width="10.35" style="216" customWidth="1"/>
    <col min="8184" max="8184" width="41.9666666666667" style="216" customWidth="1"/>
    <col min="8185" max="8185" width="13.8416666666667" style="216" customWidth="1"/>
    <col min="8186" max="8438" width="7.2" style="216"/>
    <col min="8439" max="8439" width="10.35" style="216" customWidth="1"/>
    <col min="8440" max="8440" width="41.9666666666667" style="216" customWidth="1"/>
    <col min="8441" max="8441" width="13.8416666666667" style="216" customWidth="1"/>
    <col min="8442" max="8694" width="7.2" style="216"/>
    <col min="8695" max="8695" width="10.35" style="216" customWidth="1"/>
    <col min="8696" max="8696" width="41.9666666666667" style="216" customWidth="1"/>
    <col min="8697" max="8697" width="13.8416666666667" style="216" customWidth="1"/>
    <col min="8698" max="8950" width="7.2" style="216"/>
    <col min="8951" max="8951" width="10.35" style="216" customWidth="1"/>
    <col min="8952" max="8952" width="41.9666666666667" style="216" customWidth="1"/>
    <col min="8953" max="8953" width="13.8416666666667" style="216" customWidth="1"/>
    <col min="8954" max="9206" width="7.2" style="216"/>
    <col min="9207" max="9207" width="10.35" style="216" customWidth="1"/>
    <col min="9208" max="9208" width="41.9666666666667" style="216" customWidth="1"/>
    <col min="9209" max="9209" width="13.8416666666667" style="216" customWidth="1"/>
    <col min="9210" max="9462" width="7.2" style="216"/>
    <col min="9463" max="9463" width="10.35" style="216" customWidth="1"/>
    <col min="9464" max="9464" width="41.9666666666667" style="216" customWidth="1"/>
    <col min="9465" max="9465" width="13.8416666666667" style="216" customWidth="1"/>
    <col min="9466" max="9718" width="7.2" style="216"/>
    <col min="9719" max="9719" width="10.35" style="216" customWidth="1"/>
    <col min="9720" max="9720" width="41.9666666666667" style="216" customWidth="1"/>
    <col min="9721" max="9721" width="13.8416666666667" style="216" customWidth="1"/>
    <col min="9722" max="9974" width="7.2" style="216"/>
    <col min="9975" max="9975" width="10.35" style="216" customWidth="1"/>
    <col min="9976" max="9976" width="41.9666666666667" style="216" customWidth="1"/>
    <col min="9977" max="9977" width="13.8416666666667" style="216" customWidth="1"/>
    <col min="9978" max="10230" width="7.2" style="216"/>
    <col min="10231" max="10231" width="10.35" style="216" customWidth="1"/>
    <col min="10232" max="10232" width="41.9666666666667" style="216" customWidth="1"/>
    <col min="10233" max="10233" width="13.8416666666667" style="216" customWidth="1"/>
    <col min="10234" max="10486" width="7.2" style="216"/>
    <col min="10487" max="10487" width="10.35" style="216" customWidth="1"/>
    <col min="10488" max="10488" width="41.9666666666667" style="216" customWidth="1"/>
    <col min="10489" max="10489" width="13.8416666666667" style="216" customWidth="1"/>
    <col min="10490" max="10742" width="7.2" style="216"/>
    <col min="10743" max="10743" width="10.35" style="216" customWidth="1"/>
    <col min="10744" max="10744" width="41.9666666666667" style="216" customWidth="1"/>
    <col min="10745" max="10745" width="13.8416666666667" style="216" customWidth="1"/>
    <col min="10746" max="10998" width="7.2" style="216"/>
    <col min="10999" max="10999" width="10.35" style="216" customWidth="1"/>
    <col min="11000" max="11000" width="41.9666666666667" style="216" customWidth="1"/>
    <col min="11001" max="11001" width="13.8416666666667" style="216" customWidth="1"/>
    <col min="11002" max="11254" width="7.2" style="216"/>
    <col min="11255" max="11255" width="10.35" style="216" customWidth="1"/>
    <col min="11256" max="11256" width="41.9666666666667" style="216" customWidth="1"/>
    <col min="11257" max="11257" width="13.8416666666667" style="216" customWidth="1"/>
    <col min="11258" max="11510" width="7.2" style="216"/>
    <col min="11511" max="11511" width="10.35" style="216" customWidth="1"/>
    <col min="11512" max="11512" width="41.9666666666667" style="216" customWidth="1"/>
    <col min="11513" max="11513" width="13.8416666666667" style="216" customWidth="1"/>
    <col min="11514" max="11766" width="7.2" style="216"/>
    <col min="11767" max="11767" width="10.35" style="216" customWidth="1"/>
    <col min="11768" max="11768" width="41.9666666666667" style="216" customWidth="1"/>
    <col min="11769" max="11769" width="13.8416666666667" style="216" customWidth="1"/>
    <col min="11770" max="12022" width="7.2" style="216"/>
    <col min="12023" max="12023" width="10.35" style="216" customWidth="1"/>
    <col min="12024" max="12024" width="41.9666666666667" style="216" customWidth="1"/>
    <col min="12025" max="12025" width="13.8416666666667" style="216" customWidth="1"/>
    <col min="12026" max="12278" width="7.2" style="216"/>
    <col min="12279" max="12279" width="10.35" style="216" customWidth="1"/>
    <col min="12280" max="12280" width="41.9666666666667" style="216" customWidth="1"/>
    <col min="12281" max="12281" width="13.8416666666667" style="216" customWidth="1"/>
    <col min="12282" max="12534" width="7.2" style="216"/>
    <col min="12535" max="12535" width="10.35" style="216" customWidth="1"/>
    <col min="12536" max="12536" width="41.9666666666667" style="216" customWidth="1"/>
    <col min="12537" max="12537" width="13.8416666666667" style="216" customWidth="1"/>
    <col min="12538" max="12790" width="7.2" style="216"/>
    <col min="12791" max="12791" width="10.35" style="216" customWidth="1"/>
    <col min="12792" max="12792" width="41.9666666666667" style="216" customWidth="1"/>
    <col min="12793" max="12793" width="13.8416666666667" style="216" customWidth="1"/>
    <col min="12794" max="13046" width="7.2" style="216"/>
    <col min="13047" max="13047" width="10.35" style="216" customWidth="1"/>
    <col min="13048" max="13048" width="41.9666666666667" style="216" customWidth="1"/>
    <col min="13049" max="13049" width="13.8416666666667" style="216" customWidth="1"/>
    <col min="13050" max="13302" width="7.2" style="216"/>
    <col min="13303" max="13303" width="10.35" style="216" customWidth="1"/>
    <col min="13304" max="13304" width="41.9666666666667" style="216" customWidth="1"/>
    <col min="13305" max="13305" width="13.8416666666667" style="216" customWidth="1"/>
    <col min="13306" max="13558" width="7.2" style="216"/>
    <col min="13559" max="13559" width="10.35" style="216" customWidth="1"/>
    <col min="13560" max="13560" width="41.9666666666667" style="216" customWidth="1"/>
    <col min="13561" max="13561" width="13.8416666666667" style="216" customWidth="1"/>
    <col min="13562" max="13814" width="7.2" style="216"/>
    <col min="13815" max="13815" width="10.35" style="216" customWidth="1"/>
    <col min="13816" max="13816" width="41.9666666666667" style="216" customWidth="1"/>
    <col min="13817" max="13817" width="13.8416666666667" style="216" customWidth="1"/>
    <col min="13818" max="14070" width="7.2" style="216"/>
    <col min="14071" max="14071" width="10.35" style="216" customWidth="1"/>
    <col min="14072" max="14072" width="41.9666666666667" style="216" customWidth="1"/>
    <col min="14073" max="14073" width="13.8416666666667" style="216" customWidth="1"/>
    <col min="14074" max="14326" width="7.2" style="216"/>
    <col min="14327" max="14327" width="10.35" style="216" customWidth="1"/>
    <col min="14328" max="14328" width="41.9666666666667" style="216" customWidth="1"/>
    <col min="14329" max="14329" width="13.8416666666667" style="216" customWidth="1"/>
    <col min="14330" max="14582" width="7.2" style="216"/>
    <col min="14583" max="14583" width="10.35" style="216" customWidth="1"/>
    <col min="14584" max="14584" width="41.9666666666667" style="216" customWidth="1"/>
    <col min="14585" max="14585" width="13.8416666666667" style="216" customWidth="1"/>
    <col min="14586" max="14838" width="7.2" style="216"/>
    <col min="14839" max="14839" width="10.35" style="216" customWidth="1"/>
    <col min="14840" max="14840" width="41.9666666666667" style="216" customWidth="1"/>
    <col min="14841" max="14841" width="13.8416666666667" style="216" customWidth="1"/>
    <col min="14842" max="15094" width="7.2" style="216"/>
    <col min="15095" max="15095" width="10.35" style="216" customWidth="1"/>
    <col min="15096" max="15096" width="41.9666666666667" style="216" customWidth="1"/>
    <col min="15097" max="15097" width="13.8416666666667" style="216" customWidth="1"/>
    <col min="15098" max="15350" width="7.2" style="216"/>
    <col min="15351" max="15351" width="10.35" style="216" customWidth="1"/>
    <col min="15352" max="15352" width="41.9666666666667" style="216" customWidth="1"/>
    <col min="15353" max="15353" width="13.8416666666667" style="216" customWidth="1"/>
    <col min="15354" max="15606" width="7.2" style="216"/>
    <col min="15607" max="15607" width="10.35" style="216" customWidth="1"/>
    <col min="15608" max="15608" width="41.9666666666667" style="216" customWidth="1"/>
    <col min="15609" max="15609" width="13.8416666666667" style="216" customWidth="1"/>
    <col min="15610" max="15862" width="7.2" style="216"/>
    <col min="15863" max="15863" width="10.35" style="216" customWidth="1"/>
    <col min="15864" max="15864" width="41.9666666666667" style="216" customWidth="1"/>
    <col min="15865" max="15865" width="13.8416666666667" style="216" customWidth="1"/>
    <col min="15866" max="16118" width="7.2" style="216"/>
    <col min="16119" max="16119" width="10.35" style="216" customWidth="1"/>
    <col min="16120" max="16120" width="41.9666666666667" style="216" customWidth="1"/>
    <col min="16121" max="16121" width="13.8416666666667" style="216" customWidth="1"/>
    <col min="16122" max="16384" width="7.2" style="216"/>
  </cols>
  <sheetData>
    <row r="1" s="216" customFormat="1" ht="21" customHeight="1" spans="1:2">
      <c r="A1" s="199"/>
      <c r="B1" s="199"/>
    </row>
    <row r="2" s="216" customFormat="1" ht="26.25" customHeight="1" spans="1:2">
      <c r="A2" s="219" t="s">
        <v>1130</v>
      </c>
      <c r="B2" s="219"/>
    </row>
    <row r="3" s="216" customFormat="1" ht="26.25" customHeight="1" spans="1:2">
      <c r="A3" s="220"/>
      <c r="B3" s="221" t="s">
        <v>1131</v>
      </c>
    </row>
    <row r="4" s="217" customFormat="1" ht="26.25" customHeight="1" spans="1:2">
      <c r="A4" s="222" t="s">
        <v>1132</v>
      </c>
      <c r="B4" s="223" t="s">
        <v>5</v>
      </c>
    </row>
    <row r="5" s="216" customFormat="1" ht="25" customHeight="1" spans="1:2">
      <c r="A5" s="224" t="s">
        <v>1133</v>
      </c>
      <c r="B5" s="225">
        <f>SUM(B6:B24)</f>
        <v>30000</v>
      </c>
    </row>
    <row r="6" s="216" customFormat="1" ht="25" customHeight="1" spans="1:2">
      <c r="A6" s="226" t="s">
        <v>1134</v>
      </c>
      <c r="B6" s="227">
        <v>1539</v>
      </c>
    </row>
    <row r="7" s="216" customFormat="1" ht="25" customHeight="1" spans="1:2">
      <c r="A7" s="226" t="s">
        <v>1135</v>
      </c>
      <c r="B7" s="227">
        <v>2540</v>
      </c>
    </row>
    <row r="8" s="216" customFormat="1" ht="25" customHeight="1" spans="1:2">
      <c r="A8" s="226" t="s">
        <v>1136</v>
      </c>
      <c r="B8" s="227">
        <v>37</v>
      </c>
    </row>
    <row r="9" s="216" customFormat="1" ht="25" customHeight="1" spans="1:2">
      <c r="A9" s="226" t="s">
        <v>1137</v>
      </c>
      <c r="B9" s="227">
        <v>548</v>
      </c>
    </row>
    <row r="10" s="216" customFormat="1" ht="25" customHeight="1" spans="1:2">
      <c r="A10" s="226" t="s">
        <v>1138</v>
      </c>
      <c r="B10" s="227">
        <v>103</v>
      </c>
    </row>
    <row r="11" s="216" customFormat="1" ht="25" customHeight="1" spans="1:2">
      <c r="A11" s="226" t="s">
        <v>1139</v>
      </c>
      <c r="B11" s="227">
        <v>116</v>
      </c>
    </row>
    <row r="12" s="216" customFormat="1" ht="25" customHeight="1" spans="1:2">
      <c r="A12" s="226" t="s">
        <v>1140</v>
      </c>
      <c r="B12" s="227">
        <v>116</v>
      </c>
    </row>
    <row r="13" s="216" customFormat="1" ht="25" customHeight="1" spans="1:2">
      <c r="A13" s="226" t="s">
        <v>1141</v>
      </c>
      <c r="B13" s="227">
        <v>469</v>
      </c>
    </row>
    <row r="14" s="216" customFormat="1" ht="25" customHeight="1" spans="1:2">
      <c r="A14" s="226" t="s">
        <v>1142</v>
      </c>
      <c r="B14" s="227">
        <v>2107</v>
      </c>
    </row>
    <row r="15" s="216" customFormat="1" ht="25" customHeight="1" spans="1:2">
      <c r="A15" s="226" t="s">
        <v>1143</v>
      </c>
      <c r="B15" s="227">
        <v>5685</v>
      </c>
    </row>
    <row r="16" s="216" customFormat="1" ht="25" customHeight="1" spans="1:2">
      <c r="A16" s="226" t="s">
        <v>1144</v>
      </c>
      <c r="B16" s="227">
        <v>5302</v>
      </c>
    </row>
    <row r="17" s="216" customFormat="1" ht="25" customHeight="1" spans="1:2">
      <c r="A17" s="226" t="s">
        <v>1145</v>
      </c>
      <c r="B17" s="227">
        <v>7332</v>
      </c>
    </row>
    <row r="18" s="216" customFormat="1" ht="25" customHeight="1" spans="1:2">
      <c r="A18" s="226" t="s">
        <v>1146</v>
      </c>
      <c r="B18" s="227">
        <v>349</v>
      </c>
    </row>
    <row r="19" s="216" customFormat="1" ht="25" customHeight="1" spans="1:2">
      <c r="A19" s="226" t="s">
        <v>1147</v>
      </c>
      <c r="B19" s="227">
        <v>38</v>
      </c>
    </row>
    <row r="20" s="216" customFormat="1" ht="25" customHeight="1" spans="1:2">
      <c r="A20" s="226" t="s">
        <v>1148</v>
      </c>
      <c r="B20" s="227">
        <v>24</v>
      </c>
    </row>
    <row r="21" s="216" customFormat="1" ht="25" customHeight="1" spans="1:2">
      <c r="A21" s="226" t="s">
        <v>1149</v>
      </c>
      <c r="B21" s="227">
        <v>296</v>
      </c>
    </row>
    <row r="22" s="216" customFormat="1" ht="25" customHeight="1" spans="1:2">
      <c r="A22" s="226" t="s">
        <v>1150</v>
      </c>
      <c r="B22" s="227">
        <v>0</v>
      </c>
    </row>
    <row r="23" s="216" customFormat="1" ht="25" customHeight="1" spans="1:2">
      <c r="A23" s="226" t="s">
        <v>1151</v>
      </c>
      <c r="B23" s="227">
        <v>105</v>
      </c>
    </row>
    <row r="24" s="216" customFormat="1" ht="25" customHeight="1" spans="1:2">
      <c r="A24" s="226" t="s">
        <v>1152</v>
      </c>
      <c r="B24" s="227">
        <v>3294</v>
      </c>
    </row>
  </sheetData>
  <mergeCells count="2">
    <mergeCell ref="A1:B1"/>
    <mergeCell ref="A2:B2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Z8"/>
  <sheetViews>
    <sheetView workbookViewId="0">
      <selection activeCell="L26" sqref="L26"/>
    </sheetView>
  </sheetViews>
  <sheetFormatPr defaultColWidth="6.075" defaultRowHeight="10.8" outlineLevelRow="7"/>
  <cols>
    <col min="1" max="1" width="32.85" style="198" customWidth="1"/>
    <col min="2" max="10" width="10.8" style="198" customWidth="1"/>
    <col min="11" max="13" width="8.1" style="198" customWidth="1"/>
    <col min="14" max="14" width="5.06666666666667" style="198" customWidth="1"/>
    <col min="15" max="15" width="0.675" style="198" customWidth="1"/>
    <col min="16" max="16" width="9.11666666666667" style="198" customWidth="1"/>
    <col min="17" max="17" width="5.29166666666667" style="198" customWidth="1"/>
    <col min="18" max="16384" width="6.075" style="198"/>
  </cols>
  <sheetData>
    <row r="1" s="198" customFormat="1" ht="19.5" customHeight="1" spans="1:10">
      <c r="A1" s="199"/>
      <c r="B1" s="199"/>
      <c r="C1" s="199"/>
      <c r="D1" s="199"/>
      <c r="E1" s="199"/>
      <c r="F1" s="199"/>
      <c r="G1" s="199"/>
      <c r="H1" s="199"/>
      <c r="I1" s="199"/>
      <c r="J1" s="199"/>
    </row>
    <row r="2" s="198" customFormat="1" ht="33" customHeight="1" spans="1:260">
      <c r="A2" s="200" t="s">
        <v>1153</v>
      </c>
      <c r="B2" s="200"/>
      <c r="C2" s="200"/>
      <c r="D2" s="200"/>
      <c r="E2" s="200"/>
      <c r="F2" s="200"/>
      <c r="G2" s="200"/>
      <c r="H2" s="200"/>
      <c r="I2" s="200"/>
      <c r="J2" s="200"/>
      <c r="K2" s="211"/>
      <c r="L2" s="211"/>
      <c r="M2" s="211"/>
      <c r="N2" s="211"/>
      <c r="O2" s="211"/>
      <c r="P2" s="211"/>
      <c r="Q2" s="211"/>
      <c r="R2" s="211"/>
      <c r="S2" s="211"/>
      <c r="T2" s="211"/>
      <c r="U2" s="211"/>
      <c r="V2" s="211"/>
      <c r="W2" s="211"/>
      <c r="X2" s="211"/>
      <c r="Y2" s="211"/>
      <c r="Z2" s="211"/>
      <c r="AA2" s="211"/>
      <c r="AB2" s="211"/>
      <c r="AC2" s="211"/>
      <c r="AD2" s="211"/>
      <c r="AE2" s="211"/>
      <c r="AF2" s="211"/>
      <c r="AG2" s="211"/>
      <c r="AH2" s="211"/>
      <c r="AI2" s="211"/>
      <c r="AJ2" s="211"/>
      <c r="AK2" s="211"/>
      <c r="AL2" s="211"/>
      <c r="AM2" s="211"/>
      <c r="AN2" s="211"/>
      <c r="AO2" s="211"/>
      <c r="AP2" s="211"/>
      <c r="AQ2" s="211"/>
      <c r="AR2" s="211"/>
      <c r="AS2" s="211"/>
      <c r="AT2" s="211"/>
      <c r="AU2" s="211"/>
      <c r="AV2" s="211"/>
      <c r="AW2" s="211"/>
      <c r="AX2" s="211"/>
      <c r="AY2" s="211"/>
      <c r="AZ2" s="211"/>
      <c r="BA2" s="211"/>
      <c r="BB2" s="211"/>
      <c r="BC2" s="211"/>
      <c r="BD2" s="211"/>
      <c r="BE2" s="211"/>
      <c r="BF2" s="211"/>
      <c r="BG2" s="211"/>
      <c r="BH2" s="211"/>
      <c r="BI2" s="211"/>
      <c r="BJ2" s="211"/>
      <c r="BK2" s="211"/>
      <c r="BL2" s="211"/>
      <c r="BM2" s="211"/>
      <c r="BN2" s="211"/>
      <c r="BO2" s="211"/>
      <c r="BP2" s="211"/>
      <c r="BQ2" s="211"/>
      <c r="BR2" s="211"/>
      <c r="BS2" s="211"/>
      <c r="BT2" s="211"/>
      <c r="BU2" s="211"/>
      <c r="BV2" s="211"/>
      <c r="BW2" s="211"/>
      <c r="BX2" s="211"/>
      <c r="BY2" s="211"/>
      <c r="BZ2" s="211"/>
      <c r="CA2" s="211"/>
      <c r="CB2" s="211"/>
      <c r="CC2" s="211"/>
      <c r="CD2" s="211"/>
      <c r="CE2" s="211"/>
      <c r="CF2" s="211"/>
      <c r="CG2" s="211"/>
      <c r="CH2" s="211"/>
      <c r="CI2" s="211"/>
      <c r="CJ2" s="211"/>
      <c r="CK2" s="211"/>
      <c r="CL2" s="211"/>
      <c r="CM2" s="211"/>
      <c r="CN2" s="211"/>
      <c r="CO2" s="211"/>
      <c r="CP2" s="211"/>
      <c r="CQ2" s="211"/>
      <c r="CR2" s="211"/>
      <c r="CS2" s="211"/>
      <c r="CT2" s="211"/>
      <c r="CU2" s="211"/>
      <c r="CV2" s="211"/>
      <c r="CW2" s="211"/>
      <c r="CX2" s="211"/>
      <c r="CY2" s="211"/>
      <c r="CZ2" s="211"/>
      <c r="DA2" s="211"/>
      <c r="DB2" s="211"/>
      <c r="DC2" s="211"/>
      <c r="DD2" s="211"/>
      <c r="DE2" s="211"/>
      <c r="DF2" s="211"/>
      <c r="DG2" s="211"/>
      <c r="DH2" s="211"/>
      <c r="DI2" s="211"/>
      <c r="DJ2" s="211"/>
      <c r="DK2" s="211"/>
      <c r="DL2" s="211"/>
      <c r="DM2" s="211"/>
      <c r="DN2" s="211"/>
      <c r="DO2" s="211"/>
      <c r="DP2" s="211"/>
      <c r="DQ2" s="211"/>
      <c r="DR2" s="211"/>
      <c r="DS2" s="211"/>
      <c r="DT2" s="211"/>
      <c r="DU2" s="211"/>
      <c r="DV2" s="211"/>
      <c r="DW2" s="211"/>
      <c r="DX2" s="211"/>
      <c r="DY2" s="211"/>
      <c r="DZ2" s="211"/>
      <c r="EA2" s="211"/>
      <c r="EB2" s="211"/>
      <c r="EC2" s="211"/>
      <c r="ED2" s="211"/>
      <c r="EE2" s="211"/>
      <c r="EF2" s="211"/>
      <c r="EG2" s="211"/>
      <c r="EH2" s="211"/>
      <c r="EI2" s="211"/>
      <c r="EJ2" s="211"/>
      <c r="EK2" s="211"/>
      <c r="EL2" s="211"/>
      <c r="EM2" s="211"/>
      <c r="EN2" s="211"/>
      <c r="EO2" s="211"/>
      <c r="EP2" s="211"/>
      <c r="EQ2" s="211"/>
      <c r="ER2" s="211"/>
      <c r="ES2" s="211"/>
      <c r="ET2" s="211"/>
      <c r="EU2" s="211"/>
      <c r="EV2" s="211"/>
      <c r="EW2" s="211"/>
      <c r="EX2" s="211"/>
      <c r="EY2" s="211"/>
      <c r="EZ2" s="211"/>
      <c r="FA2" s="211"/>
      <c r="FB2" s="211"/>
      <c r="FC2" s="211"/>
      <c r="FD2" s="211"/>
      <c r="FE2" s="211"/>
      <c r="FF2" s="211"/>
      <c r="FG2" s="211"/>
      <c r="FH2" s="211"/>
      <c r="FI2" s="211"/>
      <c r="FJ2" s="211"/>
      <c r="FK2" s="211"/>
      <c r="FL2" s="211"/>
      <c r="FM2" s="211"/>
      <c r="FN2" s="211"/>
      <c r="FO2" s="211"/>
      <c r="FP2" s="211"/>
      <c r="FQ2" s="211"/>
      <c r="FR2" s="211"/>
      <c r="FS2" s="211"/>
      <c r="FT2" s="211"/>
      <c r="FU2" s="211"/>
      <c r="FV2" s="211"/>
      <c r="FW2" s="211"/>
      <c r="FX2" s="211"/>
      <c r="FY2" s="211"/>
      <c r="FZ2" s="211"/>
      <c r="GA2" s="211"/>
      <c r="GB2" s="211"/>
      <c r="GC2" s="211"/>
      <c r="GD2" s="211"/>
      <c r="GE2" s="211"/>
      <c r="GF2" s="211"/>
      <c r="GG2" s="211"/>
      <c r="GH2" s="211"/>
      <c r="GI2" s="211"/>
      <c r="GJ2" s="211"/>
      <c r="GK2" s="211"/>
      <c r="GL2" s="211"/>
      <c r="GM2" s="211"/>
      <c r="GN2" s="211"/>
      <c r="GO2" s="211"/>
      <c r="GP2" s="211"/>
      <c r="GQ2" s="211"/>
      <c r="GR2" s="211"/>
      <c r="GS2" s="211"/>
      <c r="GT2" s="211"/>
      <c r="GU2" s="211"/>
      <c r="GV2" s="211"/>
      <c r="GW2" s="211"/>
      <c r="GX2" s="211"/>
      <c r="GY2" s="211"/>
      <c r="GZ2" s="211"/>
      <c r="HA2" s="211"/>
      <c r="HB2" s="211"/>
      <c r="HC2" s="211"/>
      <c r="HD2" s="211"/>
      <c r="HE2" s="211"/>
      <c r="HF2" s="211"/>
      <c r="HG2" s="211"/>
      <c r="HH2" s="211"/>
      <c r="HI2" s="211"/>
      <c r="HJ2" s="211"/>
      <c r="HK2" s="211"/>
      <c r="HL2" s="211"/>
      <c r="HM2" s="211"/>
      <c r="HN2" s="211"/>
      <c r="HO2" s="211"/>
      <c r="HP2" s="211"/>
      <c r="HQ2" s="211"/>
      <c r="HR2" s="211"/>
      <c r="HS2" s="211"/>
      <c r="HT2" s="211"/>
      <c r="HU2" s="211"/>
      <c r="HV2" s="211"/>
      <c r="HW2" s="211"/>
      <c r="HX2" s="211"/>
      <c r="HY2" s="211"/>
      <c r="HZ2" s="211"/>
      <c r="IA2" s="211"/>
      <c r="IB2" s="211"/>
      <c r="IC2" s="211"/>
      <c r="ID2" s="211"/>
      <c r="IE2" s="211"/>
      <c r="IF2" s="211"/>
      <c r="IG2" s="211"/>
      <c r="IH2" s="211"/>
      <c r="II2" s="211"/>
      <c r="IJ2" s="211"/>
      <c r="IK2" s="211"/>
      <c r="IL2" s="211"/>
      <c r="IM2" s="211"/>
      <c r="IN2" s="211"/>
      <c r="IO2" s="211"/>
      <c r="IP2" s="211"/>
      <c r="IQ2" s="211"/>
      <c r="IR2" s="211"/>
      <c r="IS2" s="211"/>
      <c r="IT2" s="211"/>
      <c r="IU2" s="211"/>
      <c r="IV2" s="211"/>
      <c r="IW2" s="211"/>
      <c r="IX2" s="211"/>
      <c r="IY2" s="211"/>
      <c r="IZ2" s="211"/>
    </row>
    <row r="3" s="198" customFormat="1" ht="19.5" customHeight="1" spans="1:260">
      <c r="A3" s="201"/>
      <c r="B3" s="202"/>
      <c r="C3" s="202"/>
      <c r="D3" s="202"/>
      <c r="E3" s="202"/>
      <c r="F3" s="202"/>
      <c r="G3" s="202"/>
      <c r="H3" s="202"/>
      <c r="I3" s="202"/>
      <c r="J3" s="212" t="s">
        <v>1</v>
      </c>
      <c r="K3" s="213"/>
      <c r="L3" s="213"/>
      <c r="M3" s="213"/>
      <c r="N3" s="213"/>
      <c r="O3" s="213"/>
      <c r="P3" s="213"/>
      <c r="Q3" s="213"/>
      <c r="R3" s="213"/>
      <c r="S3" s="213"/>
      <c r="T3" s="213"/>
      <c r="U3" s="213"/>
      <c r="V3" s="213"/>
      <c r="W3" s="213"/>
      <c r="X3" s="213"/>
      <c r="Y3" s="213"/>
      <c r="Z3" s="213"/>
      <c r="AA3" s="213"/>
      <c r="AB3" s="213"/>
      <c r="AC3" s="213"/>
      <c r="AD3" s="213"/>
      <c r="AE3" s="213"/>
      <c r="AF3" s="213"/>
      <c r="AG3" s="213"/>
      <c r="AH3" s="213"/>
      <c r="AI3" s="213"/>
      <c r="AJ3" s="213"/>
      <c r="AK3" s="213"/>
      <c r="AL3" s="213"/>
      <c r="AM3" s="213"/>
      <c r="AN3" s="213"/>
      <c r="AO3" s="213"/>
      <c r="AP3" s="213"/>
      <c r="AQ3" s="213"/>
      <c r="AR3" s="213"/>
      <c r="AS3" s="213"/>
      <c r="AT3" s="213"/>
      <c r="AU3" s="213"/>
      <c r="AV3" s="213"/>
      <c r="AW3" s="213"/>
      <c r="AX3" s="213"/>
      <c r="AY3" s="213"/>
      <c r="AZ3" s="213"/>
      <c r="BA3" s="213"/>
      <c r="BB3" s="213"/>
      <c r="BC3" s="213"/>
      <c r="BD3" s="213"/>
      <c r="BE3" s="213"/>
      <c r="BF3" s="213"/>
      <c r="BG3" s="213"/>
      <c r="BH3" s="213"/>
      <c r="BI3" s="213"/>
      <c r="BJ3" s="213"/>
      <c r="BK3" s="213"/>
      <c r="BL3" s="213"/>
      <c r="BM3" s="213"/>
      <c r="BN3" s="213"/>
      <c r="BO3" s="213"/>
      <c r="BP3" s="213"/>
      <c r="BQ3" s="213"/>
      <c r="BR3" s="213"/>
      <c r="BS3" s="213"/>
      <c r="BT3" s="213"/>
      <c r="BU3" s="213"/>
      <c r="BV3" s="213"/>
      <c r="BW3" s="213"/>
      <c r="BX3" s="213"/>
      <c r="BY3" s="213"/>
      <c r="BZ3" s="213"/>
      <c r="CA3" s="213"/>
      <c r="CB3" s="213"/>
      <c r="CC3" s="213"/>
      <c r="CD3" s="213"/>
      <c r="CE3" s="213"/>
      <c r="CF3" s="213"/>
      <c r="CG3" s="213"/>
      <c r="CH3" s="213"/>
      <c r="CI3" s="213"/>
      <c r="CJ3" s="213"/>
      <c r="CK3" s="213"/>
      <c r="CL3" s="213"/>
      <c r="CM3" s="213"/>
      <c r="CN3" s="213"/>
      <c r="CO3" s="213"/>
      <c r="CP3" s="213"/>
      <c r="CQ3" s="213"/>
      <c r="CR3" s="213"/>
      <c r="CS3" s="213"/>
      <c r="CT3" s="213"/>
      <c r="CU3" s="213"/>
      <c r="CV3" s="213"/>
      <c r="CW3" s="213"/>
      <c r="CX3" s="213"/>
      <c r="CY3" s="213"/>
      <c r="CZ3" s="213"/>
      <c r="DA3" s="213"/>
      <c r="DB3" s="213"/>
      <c r="DC3" s="213"/>
      <c r="DD3" s="213"/>
      <c r="DE3" s="213"/>
      <c r="DF3" s="213"/>
      <c r="DG3" s="213"/>
      <c r="DH3" s="213"/>
      <c r="DI3" s="213"/>
      <c r="DJ3" s="213"/>
      <c r="DK3" s="213"/>
      <c r="DL3" s="213"/>
      <c r="DM3" s="213"/>
      <c r="DN3" s="213"/>
      <c r="DO3" s="213"/>
      <c r="DP3" s="213"/>
      <c r="DQ3" s="213"/>
      <c r="DR3" s="213"/>
      <c r="DS3" s="213"/>
      <c r="DT3" s="213"/>
      <c r="DU3" s="213"/>
      <c r="DV3" s="213"/>
      <c r="DW3" s="213"/>
      <c r="DX3" s="213"/>
      <c r="DY3" s="213"/>
      <c r="DZ3" s="213"/>
      <c r="EA3" s="213"/>
      <c r="EB3" s="213"/>
      <c r="EC3" s="213"/>
      <c r="ED3" s="213"/>
      <c r="EE3" s="213"/>
      <c r="EF3" s="213"/>
      <c r="EG3" s="213"/>
      <c r="EH3" s="213"/>
      <c r="EI3" s="213"/>
      <c r="EJ3" s="213"/>
      <c r="EK3" s="213"/>
      <c r="EL3" s="213"/>
      <c r="EM3" s="213"/>
      <c r="EN3" s="213"/>
      <c r="EO3" s="213"/>
      <c r="EP3" s="213"/>
      <c r="EQ3" s="213"/>
      <c r="ER3" s="213"/>
      <c r="ES3" s="213"/>
      <c r="ET3" s="213"/>
      <c r="EU3" s="213"/>
      <c r="EV3" s="213"/>
      <c r="EW3" s="213"/>
      <c r="EX3" s="213"/>
      <c r="EY3" s="213"/>
      <c r="EZ3" s="213"/>
      <c r="FA3" s="213"/>
      <c r="FB3" s="213"/>
      <c r="FC3" s="213"/>
      <c r="FD3" s="213"/>
      <c r="FE3" s="213"/>
      <c r="FF3" s="213"/>
      <c r="FG3" s="213"/>
      <c r="FH3" s="213"/>
      <c r="FI3" s="213"/>
      <c r="FJ3" s="213"/>
      <c r="FK3" s="213"/>
      <c r="FL3" s="213"/>
      <c r="FM3" s="213"/>
      <c r="FN3" s="213"/>
      <c r="FO3" s="213"/>
      <c r="FP3" s="213"/>
      <c r="FQ3" s="213"/>
      <c r="FR3" s="213"/>
      <c r="FS3" s="213"/>
      <c r="FT3" s="213"/>
      <c r="FU3" s="213"/>
      <c r="FV3" s="213"/>
      <c r="FW3" s="213"/>
      <c r="FX3" s="213"/>
      <c r="FY3" s="213"/>
      <c r="FZ3" s="213"/>
      <c r="GA3" s="213"/>
      <c r="GB3" s="213"/>
      <c r="GC3" s="213"/>
      <c r="GD3" s="213"/>
      <c r="GE3" s="213"/>
      <c r="GF3" s="213"/>
      <c r="GG3" s="213"/>
      <c r="GH3" s="213"/>
      <c r="GI3" s="213"/>
      <c r="GJ3" s="213"/>
      <c r="GK3" s="213"/>
      <c r="GL3" s="213"/>
      <c r="GM3" s="213"/>
      <c r="GN3" s="213"/>
      <c r="GO3" s="213"/>
      <c r="GP3" s="213"/>
      <c r="GQ3" s="213"/>
      <c r="GR3" s="213"/>
      <c r="GS3" s="213"/>
      <c r="GT3" s="213"/>
      <c r="GU3" s="213"/>
      <c r="GV3" s="213"/>
      <c r="GW3" s="213"/>
      <c r="GX3" s="213"/>
      <c r="GY3" s="213"/>
      <c r="GZ3" s="213"/>
      <c r="HA3" s="213"/>
      <c r="HB3" s="213"/>
      <c r="HC3" s="213"/>
      <c r="HD3" s="213"/>
      <c r="HE3" s="213"/>
      <c r="HF3" s="213"/>
      <c r="HG3" s="213"/>
      <c r="HH3" s="213"/>
      <c r="HI3" s="213"/>
      <c r="HJ3" s="213"/>
      <c r="HK3" s="213"/>
      <c r="HL3" s="213"/>
      <c r="HM3" s="213"/>
      <c r="HN3" s="213"/>
      <c r="HO3" s="213"/>
      <c r="HP3" s="213"/>
      <c r="HQ3" s="213"/>
      <c r="HR3" s="213"/>
      <c r="HS3" s="213"/>
      <c r="HT3" s="213"/>
      <c r="HU3" s="213"/>
      <c r="HV3" s="213"/>
      <c r="HW3" s="213"/>
      <c r="HX3" s="213"/>
      <c r="HY3" s="213"/>
      <c r="HZ3" s="213"/>
      <c r="IA3" s="213"/>
      <c r="IB3" s="213"/>
      <c r="IC3" s="213"/>
      <c r="ID3" s="213"/>
      <c r="IE3" s="213"/>
      <c r="IF3" s="213"/>
      <c r="IG3" s="213"/>
      <c r="IH3" s="213"/>
      <c r="II3" s="213"/>
      <c r="IJ3" s="213"/>
      <c r="IK3" s="213"/>
      <c r="IL3" s="213"/>
      <c r="IM3" s="213"/>
      <c r="IN3" s="213"/>
      <c r="IO3" s="213"/>
      <c r="IP3" s="213"/>
      <c r="IQ3" s="213"/>
      <c r="IR3" s="213"/>
      <c r="IS3" s="213"/>
      <c r="IT3" s="213"/>
      <c r="IU3" s="213"/>
      <c r="IV3" s="213"/>
      <c r="IW3" s="213"/>
      <c r="IX3" s="213"/>
      <c r="IY3" s="213"/>
      <c r="IZ3" s="213"/>
    </row>
    <row r="4" s="198" customFormat="1" ht="36" customHeight="1" spans="1:260">
      <c r="A4" s="203" t="s">
        <v>1154</v>
      </c>
      <c r="B4" s="204" t="s">
        <v>1155</v>
      </c>
      <c r="C4" s="205"/>
      <c r="D4" s="206"/>
      <c r="E4" s="204" t="s">
        <v>1156</v>
      </c>
      <c r="F4" s="205"/>
      <c r="G4" s="206"/>
      <c r="H4" s="204" t="s">
        <v>1157</v>
      </c>
      <c r="I4" s="205"/>
      <c r="J4" s="206"/>
      <c r="K4" s="213"/>
      <c r="L4" s="213"/>
      <c r="M4" s="213"/>
      <c r="N4" s="213"/>
      <c r="O4" s="213"/>
      <c r="P4" s="213"/>
      <c r="Q4" s="213"/>
      <c r="R4" s="213"/>
      <c r="S4" s="213"/>
      <c r="T4" s="213"/>
      <c r="U4" s="213"/>
      <c r="V4" s="213"/>
      <c r="W4" s="213"/>
      <c r="X4" s="213"/>
      <c r="Y4" s="213"/>
      <c r="Z4" s="213"/>
      <c r="AA4" s="213"/>
      <c r="AB4" s="213"/>
      <c r="AC4" s="213"/>
      <c r="AD4" s="213"/>
      <c r="AE4" s="213"/>
      <c r="AF4" s="213"/>
      <c r="AG4" s="213"/>
      <c r="AH4" s="213"/>
      <c r="AI4" s="213"/>
      <c r="AJ4" s="213"/>
      <c r="AK4" s="213"/>
      <c r="AL4" s="213"/>
      <c r="AM4" s="213"/>
      <c r="AN4" s="213"/>
      <c r="AO4" s="213"/>
      <c r="AP4" s="213"/>
      <c r="AQ4" s="213"/>
      <c r="AR4" s="213"/>
      <c r="AS4" s="213"/>
      <c r="AT4" s="213"/>
      <c r="AU4" s="213"/>
      <c r="AV4" s="213"/>
      <c r="AW4" s="213"/>
      <c r="AX4" s="213"/>
      <c r="AY4" s="215"/>
      <c r="AZ4" s="213"/>
      <c r="BA4" s="213"/>
      <c r="BB4" s="213"/>
      <c r="BC4" s="213"/>
      <c r="BD4" s="213"/>
      <c r="BE4" s="213"/>
      <c r="BF4" s="213"/>
      <c r="BG4" s="213"/>
      <c r="BH4" s="213"/>
      <c r="BI4" s="213"/>
      <c r="BJ4" s="213"/>
      <c r="BK4" s="213"/>
      <c r="BL4" s="213"/>
      <c r="BM4" s="213"/>
      <c r="BN4" s="213"/>
      <c r="BO4" s="213"/>
      <c r="BP4" s="213"/>
      <c r="BQ4" s="213"/>
      <c r="BR4" s="213"/>
      <c r="BS4" s="213"/>
      <c r="BT4" s="213"/>
      <c r="BU4" s="213"/>
      <c r="BV4" s="213"/>
      <c r="BW4" s="213"/>
      <c r="BX4" s="213"/>
      <c r="BY4" s="213"/>
      <c r="BZ4" s="213"/>
      <c r="CA4" s="213"/>
      <c r="CB4" s="213"/>
      <c r="CC4" s="213"/>
      <c r="CD4" s="213"/>
      <c r="CE4" s="213"/>
      <c r="CF4" s="213"/>
      <c r="CG4" s="213"/>
      <c r="CH4" s="213"/>
      <c r="CI4" s="213"/>
      <c r="CJ4" s="213"/>
      <c r="CK4" s="213"/>
      <c r="CL4" s="213"/>
      <c r="CM4" s="213"/>
      <c r="CN4" s="213"/>
      <c r="CO4" s="213"/>
      <c r="CP4" s="213"/>
      <c r="CQ4" s="213"/>
      <c r="CR4" s="213"/>
      <c r="CS4" s="213"/>
      <c r="CT4" s="213"/>
      <c r="CU4" s="213"/>
      <c r="CV4" s="213"/>
      <c r="CW4" s="213"/>
      <c r="CX4" s="213"/>
      <c r="CY4" s="213"/>
      <c r="CZ4" s="213"/>
      <c r="DA4" s="213"/>
      <c r="DB4" s="213"/>
      <c r="DC4" s="213"/>
      <c r="DD4" s="213"/>
      <c r="DE4" s="213"/>
      <c r="DF4" s="213"/>
      <c r="DG4" s="213"/>
      <c r="DH4" s="213"/>
      <c r="DI4" s="213"/>
      <c r="DJ4" s="213"/>
      <c r="DK4" s="213"/>
      <c r="DL4" s="213"/>
      <c r="DM4" s="213"/>
      <c r="DN4" s="213"/>
      <c r="DO4" s="213"/>
      <c r="DP4" s="213"/>
      <c r="DQ4" s="213"/>
      <c r="DR4" s="213"/>
      <c r="DS4" s="213"/>
      <c r="DT4" s="213"/>
      <c r="DU4" s="213"/>
      <c r="DV4" s="213"/>
      <c r="DW4" s="213"/>
      <c r="DX4" s="213"/>
      <c r="DY4" s="213"/>
      <c r="DZ4" s="213"/>
      <c r="EA4" s="213"/>
      <c r="EB4" s="213"/>
      <c r="EC4" s="213"/>
      <c r="ED4" s="213"/>
      <c r="EE4" s="213"/>
      <c r="EF4" s="213"/>
      <c r="EG4" s="213"/>
      <c r="EH4" s="213"/>
      <c r="EI4" s="213"/>
      <c r="EJ4" s="213"/>
      <c r="EK4" s="213"/>
      <c r="EL4" s="213"/>
      <c r="EM4" s="213"/>
      <c r="EN4" s="213"/>
      <c r="EO4" s="213"/>
      <c r="EP4" s="213"/>
      <c r="EQ4" s="213"/>
      <c r="ER4" s="213"/>
      <c r="ES4" s="213"/>
      <c r="ET4" s="213"/>
      <c r="EU4" s="213"/>
      <c r="EV4" s="213"/>
      <c r="EW4" s="213"/>
      <c r="EX4" s="213"/>
      <c r="EY4" s="213"/>
      <c r="EZ4" s="213"/>
      <c r="FA4" s="213"/>
      <c r="FB4" s="213"/>
      <c r="FC4" s="213"/>
      <c r="FD4" s="213"/>
      <c r="FE4" s="213"/>
      <c r="FF4" s="213"/>
      <c r="FG4" s="213"/>
      <c r="FH4" s="213"/>
      <c r="FI4" s="213"/>
      <c r="FJ4" s="213"/>
      <c r="FK4" s="213"/>
      <c r="FL4" s="213"/>
      <c r="FM4" s="213"/>
      <c r="FN4" s="213"/>
      <c r="FO4" s="213"/>
      <c r="FP4" s="213"/>
      <c r="FQ4" s="213"/>
      <c r="FR4" s="213"/>
      <c r="FS4" s="213"/>
      <c r="FT4" s="213"/>
      <c r="FU4" s="213"/>
      <c r="FV4" s="213"/>
      <c r="FW4" s="213"/>
      <c r="FX4" s="213"/>
      <c r="FY4" s="213"/>
      <c r="FZ4" s="213"/>
      <c r="GA4" s="213"/>
      <c r="GB4" s="213"/>
      <c r="GC4" s="213"/>
      <c r="GD4" s="213"/>
      <c r="GE4" s="213"/>
      <c r="GF4" s="213"/>
      <c r="GG4" s="213"/>
      <c r="GH4" s="213"/>
      <c r="GI4" s="213"/>
      <c r="GJ4" s="213"/>
      <c r="GK4" s="213"/>
      <c r="GL4" s="213"/>
      <c r="GM4" s="213"/>
      <c r="GN4" s="213"/>
      <c r="GO4" s="213"/>
      <c r="GP4" s="213"/>
      <c r="GQ4" s="213"/>
      <c r="GR4" s="213"/>
      <c r="GS4" s="213"/>
      <c r="GT4" s="213"/>
      <c r="GU4" s="213"/>
      <c r="GV4" s="213"/>
      <c r="GW4" s="213"/>
      <c r="GX4" s="213"/>
      <c r="GY4" s="213"/>
      <c r="GZ4" s="213"/>
      <c r="HA4" s="213"/>
      <c r="HB4" s="213"/>
      <c r="HC4" s="213"/>
      <c r="HD4" s="213"/>
      <c r="HE4" s="213"/>
      <c r="HF4" s="213"/>
      <c r="HG4" s="213"/>
      <c r="HH4" s="213"/>
      <c r="HI4" s="213"/>
      <c r="HJ4" s="213"/>
      <c r="HK4" s="213"/>
      <c r="HL4" s="213"/>
      <c r="HM4" s="213"/>
      <c r="HN4" s="213"/>
      <c r="HO4" s="213"/>
      <c r="HP4" s="213"/>
      <c r="HQ4" s="213"/>
      <c r="HR4" s="213"/>
      <c r="HS4" s="213"/>
      <c r="HT4" s="213"/>
      <c r="HU4" s="213"/>
      <c r="HV4" s="213"/>
      <c r="HW4" s="213"/>
      <c r="HX4" s="213"/>
      <c r="HY4" s="213"/>
      <c r="HZ4" s="213"/>
      <c r="IA4" s="213"/>
      <c r="IB4" s="213"/>
      <c r="IC4" s="213"/>
      <c r="ID4" s="213"/>
      <c r="IE4" s="213"/>
      <c r="IF4" s="213"/>
      <c r="IG4" s="213"/>
      <c r="IH4" s="213"/>
      <c r="II4" s="213"/>
      <c r="IJ4" s="213"/>
      <c r="IK4" s="213"/>
      <c r="IL4" s="213"/>
      <c r="IM4" s="213"/>
      <c r="IN4" s="213"/>
      <c r="IO4" s="213"/>
      <c r="IP4" s="213"/>
      <c r="IQ4" s="213"/>
      <c r="IR4" s="213"/>
      <c r="IS4" s="213"/>
      <c r="IT4" s="213"/>
      <c r="IU4" s="213"/>
      <c r="IV4" s="213"/>
      <c r="IW4" s="213"/>
      <c r="IX4" s="213"/>
      <c r="IY4" s="213"/>
      <c r="IZ4" s="213"/>
    </row>
    <row r="5" s="198" customFormat="1" ht="34.5" customHeight="1" spans="1:260">
      <c r="A5" s="203"/>
      <c r="B5" s="203" t="s">
        <v>1158</v>
      </c>
      <c r="C5" s="203" t="s">
        <v>1159</v>
      </c>
      <c r="D5" s="203" t="s">
        <v>1160</v>
      </c>
      <c r="E5" s="203" t="s">
        <v>1158</v>
      </c>
      <c r="F5" s="203" t="s">
        <v>1159</v>
      </c>
      <c r="G5" s="203" t="s">
        <v>1160</v>
      </c>
      <c r="H5" s="203" t="s">
        <v>1158</v>
      </c>
      <c r="I5" s="203" t="s">
        <v>1159</v>
      </c>
      <c r="J5" s="203" t="s">
        <v>1160</v>
      </c>
      <c r="K5" s="213"/>
      <c r="L5" s="213"/>
      <c r="M5" s="213"/>
      <c r="N5" s="213"/>
      <c r="O5" s="213"/>
      <c r="P5" s="213"/>
      <c r="Q5" s="213"/>
      <c r="R5" s="213"/>
      <c r="S5" s="213"/>
      <c r="T5" s="213"/>
      <c r="U5" s="213"/>
      <c r="V5" s="213"/>
      <c r="W5" s="213"/>
      <c r="X5" s="213"/>
      <c r="Y5" s="213"/>
      <c r="Z5" s="213"/>
      <c r="AA5" s="213"/>
      <c r="AB5" s="213"/>
      <c r="AC5" s="213"/>
      <c r="AD5" s="213"/>
      <c r="AE5" s="213"/>
      <c r="AF5" s="213"/>
      <c r="AG5" s="213"/>
      <c r="AH5" s="213"/>
      <c r="AI5" s="213"/>
      <c r="AJ5" s="213"/>
      <c r="AK5" s="213"/>
      <c r="AL5" s="213"/>
      <c r="AM5" s="213"/>
      <c r="AN5" s="213"/>
      <c r="AO5" s="213"/>
      <c r="AP5" s="213"/>
      <c r="AQ5" s="213"/>
      <c r="AR5" s="213"/>
      <c r="AS5" s="213"/>
      <c r="AT5" s="213"/>
      <c r="AU5" s="213"/>
      <c r="AV5" s="213"/>
      <c r="AW5" s="213"/>
      <c r="AX5" s="213"/>
      <c r="AY5" s="215"/>
      <c r="AZ5" s="213"/>
      <c r="BA5" s="213"/>
      <c r="BB5" s="213"/>
      <c r="BC5" s="213"/>
      <c r="BD5" s="213"/>
      <c r="BE5" s="213"/>
      <c r="BF5" s="213"/>
      <c r="BG5" s="213"/>
      <c r="BH5" s="213"/>
      <c r="BI5" s="213"/>
      <c r="BJ5" s="213"/>
      <c r="BK5" s="213"/>
      <c r="BL5" s="213"/>
      <c r="BM5" s="213"/>
      <c r="BN5" s="213"/>
      <c r="BO5" s="213"/>
      <c r="BP5" s="213"/>
      <c r="BQ5" s="213"/>
      <c r="BR5" s="213"/>
      <c r="BS5" s="213"/>
      <c r="BT5" s="213"/>
      <c r="BU5" s="213"/>
      <c r="BV5" s="213"/>
      <c r="BW5" s="213"/>
      <c r="BX5" s="213"/>
      <c r="BY5" s="213"/>
      <c r="BZ5" s="213"/>
      <c r="CA5" s="213"/>
      <c r="CB5" s="213"/>
      <c r="CC5" s="213"/>
      <c r="CD5" s="213"/>
      <c r="CE5" s="213"/>
      <c r="CF5" s="213"/>
      <c r="CG5" s="213"/>
      <c r="CH5" s="213"/>
      <c r="CI5" s="213"/>
      <c r="CJ5" s="213"/>
      <c r="CK5" s="213"/>
      <c r="CL5" s="213"/>
      <c r="CM5" s="213"/>
      <c r="CN5" s="213"/>
      <c r="CO5" s="213"/>
      <c r="CP5" s="213"/>
      <c r="CQ5" s="213"/>
      <c r="CR5" s="213"/>
      <c r="CS5" s="213"/>
      <c r="CT5" s="213"/>
      <c r="CU5" s="213"/>
      <c r="CV5" s="213"/>
      <c r="CW5" s="213"/>
      <c r="CX5" s="213"/>
      <c r="CY5" s="213"/>
      <c r="CZ5" s="213"/>
      <c r="DA5" s="213"/>
      <c r="DB5" s="213"/>
      <c r="DC5" s="213"/>
      <c r="DD5" s="213"/>
      <c r="DE5" s="213"/>
      <c r="DF5" s="213"/>
      <c r="DG5" s="213"/>
      <c r="DH5" s="213"/>
      <c r="DI5" s="213"/>
      <c r="DJ5" s="213"/>
      <c r="DK5" s="213"/>
      <c r="DL5" s="213"/>
      <c r="DM5" s="213"/>
      <c r="DN5" s="213"/>
      <c r="DO5" s="213"/>
      <c r="DP5" s="213"/>
      <c r="DQ5" s="213"/>
      <c r="DR5" s="213"/>
      <c r="DS5" s="213"/>
      <c r="DT5" s="213"/>
      <c r="DU5" s="213"/>
      <c r="DV5" s="213"/>
      <c r="DW5" s="213"/>
      <c r="DX5" s="213"/>
      <c r="DY5" s="213"/>
      <c r="DZ5" s="213"/>
      <c r="EA5" s="213"/>
      <c r="EB5" s="213"/>
      <c r="EC5" s="213"/>
      <c r="ED5" s="213"/>
      <c r="EE5" s="213"/>
      <c r="EF5" s="213"/>
      <c r="EG5" s="213"/>
      <c r="EH5" s="213"/>
      <c r="EI5" s="213"/>
      <c r="EJ5" s="213"/>
      <c r="EK5" s="213"/>
      <c r="EL5" s="213"/>
      <c r="EM5" s="213"/>
      <c r="EN5" s="213"/>
      <c r="EO5" s="213"/>
      <c r="EP5" s="213"/>
      <c r="EQ5" s="213"/>
      <c r="ER5" s="213"/>
      <c r="ES5" s="213"/>
      <c r="ET5" s="213"/>
      <c r="EU5" s="213"/>
      <c r="EV5" s="213"/>
      <c r="EW5" s="213"/>
      <c r="EX5" s="213"/>
      <c r="EY5" s="213"/>
      <c r="EZ5" s="213"/>
      <c r="FA5" s="213"/>
      <c r="FB5" s="213"/>
      <c r="FC5" s="213"/>
      <c r="FD5" s="213"/>
      <c r="FE5" s="213"/>
      <c r="FF5" s="213"/>
      <c r="FG5" s="213"/>
      <c r="FH5" s="213"/>
      <c r="FI5" s="213"/>
      <c r="FJ5" s="213"/>
      <c r="FK5" s="213"/>
      <c r="FL5" s="213"/>
      <c r="FM5" s="213"/>
      <c r="FN5" s="213"/>
      <c r="FO5" s="213"/>
      <c r="FP5" s="213"/>
      <c r="FQ5" s="213"/>
      <c r="FR5" s="213"/>
      <c r="FS5" s="213"/>
      <c r="FT5" s="213"/>
      <c r="FU5" s="213"/>
      <c r="FV5" s="213"/>
      <c r="FW5" s="213"/>
      <c r="FX5" s="213"/>
      <c r="FY5" s="213"/>
      <c r="FZ5" s="213"/>
      <c r="GA5" s="213"/>
      <c r="GB5" s="213"/>
      <c r="GC5" s="213"/>
      <c r="GD5" s="213"/>
      <c r="GE5" s="213"/>
      <c r="GF5" s="213"/>
      <c r="GG5" s="213"/>
      <c r="GH5" s="213"/>
      <c r="GI5" s="213"/>
      <c r="GJ5" s="213"/>
      <c r="GK5" s="213"/>
      <c r="GL5" s="213"/>
      <c r="GM5" s="213"/>
      <c r="GN5" s="213"/>
      <c r="GO5" s="213"/>
      <c r="GP5" s="213"/>
      <c r="GQ5" s="213"/>
      <c r="GR5" s="213"/>
      <c r="GS5" s="213"/>
      <c r="GT5" s="213"/>
      <c r="GU5" s="213"/>
      <c r="GV5" s="213"/>
      <c r="GW5" s="213"/>
      <c r="GX5" s="213"/>
      <c r="GY5" s="213"/>
      <c r="GZ5" s="213"/>
      <c r="HA5" s="213"/>
      <c r="HB5" s="213"/>
      <c r="HC5" s="213"/>
      <c r="HD5" s="213"/>
      <c r="HE5" s="213"/>
      <c r="HF5" s="213"/>
      <c r="HG5" s="213"/>
      <c r="HH5" s="213"/>
      <c r="HI5" s="213"/>
      <c r="HJ5" s="213"/>
      <c r="HK5" s="213"/>
      <c r="HL5" s="213"/>
      <c r="HM5" s="213"/>
      <c r="HN5" s="213"/>
      <c r="HO5" s="213"/>
      <c r="HP5" s="213"/>
      <c r="HQ5" s="213"/>
      <c r="HR5" s="213"/>
      <c r="HS5" s="213"/>
      <c r="HT5" s="213"/>
      <c r="HU5" s="213"/>
      <c r="HV5" s="213"/>
      <c r="HW5" s="213"/>
      <c r="HX5" s="213"/>
      <c r="HY5" s="213"/>
      <c r="HZ5" s="213"/>
      <c r="IA5" s="213"/>
      <c r="IB5" s="213"/>
      <c r="IC5" s="213"/>
      <c r="ID5" s="213"/>
      <c r="IE5" s="213"/>
      <c r="IF5" s="213"/>
      <c r="IG5" s="213"/>
      <c r="IH5" s="213"/>
      <c r="II5" s="213"/>
      <c r="IJ5" s="213"/>
      <c r="IK5" s="213"/>
      <c r="IL5" s="213"/>
      <c r="IM5" s="213"/>
      <c r="IN5" s="213"/>
      <c r="IO5" s="213"/>
      <c r="IP5" s="213"/>
      <c r="IQ5" s="213"/>
      <c r="IR5" s="213"/>
      <c r="IS5" s="213"/>
      <c r="IT5" s="213"/>
      <c r="IU5" s="213"/>
      <c r="IV5" s="213"/>
      <c r="IW5" s="213"/>
      <c r="IX5" s="213"/>
      <c r="IY5" s="213"/>
      <c r="IZ5" s="213"/>
    </row>
    <row r="6" s="198" customFormat="1" ht="19.5" customHeight="1" spans="1:10">
      <c r="A6" s="207" t="s">
        <v>1161</v>
      </c>
      <c r="B6" s="208"/>
      <c r="C6" s="208"/>
      <c r="D6" s="208"/>
      <c r="E6" s="208"/>
      <c r="F6" s="208"/>
      <c r="G6" s="208"/>
      <c r="H6" s="208"/>
      <c r="I6" s="208"/>
      <c r="J6" s="214"/>
    </row>
    <row r="7" s="198" customFormat="1" ht="19.5" customHeight="1" spans="1:260">
      <c r="A7" s="203" t="s">
        <v>1162</v>
      </c>
      <c r="B7" s="209"/>
      <c r="C7" s="209"/>
      <c r="D7" s="209"/>
      <c r="E7" s="209"/>
      <c r="F7" s="209"/>
      <c r="G7" s="209"/>
      <c r="H7" s="209"/>
      <c r="I7" s="209"/>
      <c r="J7" s="209"/>
      <c r="K7" s="213"/>
      <c r="L7" s="213"/>
      <c r="M7" s="213"/>
      <c r="N7" s="213"/>
      <c r="O7" s="213"/>
      <c r="P7" s="213"/>
      <c r="Q7" s="213"/>
      <c r="R7" s="213"/>
      <c r="S7" s="213"/>
      <c r="T7" s="213"/>
      <c r="U7" s="213"/>
      <c r="V7" s="213"/>
      <c r="W7" s="213"/>
      <c r="X7" s="213"/>
      <c r="Y7" s="213"/>
      <c r="Z7" s="213"/>
      <c r="AA7" s="213"/>
      <c r="AB7" s="213"/>
      <c r="AC7" s="213"/>
      <c r="AD7" s="213"/>
      <c r="AE7" s="213"/>
      <c r="AF7" s="213"/>
      <c r="AG7" s="213"/>
      <c r="AH7" s="213"/>
      <c r="AI7" s="213"/>
      <c r="AJ7" s="213"/>
      <c r="AK7" s="213"/>
      <c r="AL7" s="213"/>
      <c r="AM7" s="213"/>
      <c r="AN7" s="213"/>
      <c r="AO7" s="213"/>
      <c r="AP7" s="213"/>
      <c r="AQ7" s="213"/>
      <c r="AR7" s="213"/>
      <c r="AS7" s="213"/>
      <c r="AT7" s="213"/>
      <c r="AU7" s="213"/>
      <c r="AV7" s="213"/>
      <c r="AW7" s="213"/>
      <c r="AX7" s="213"/>
      <c r="AY7" s="215"/>
      <c r="AZ7" s="213"/>
      <c r="BA7" s="213"/>
      <c r="BB7" s="213"/>
      <c r="BC7" s="213"/>
      <c r="BD7" s="213"/>
      <c r="BE7" s="213"/>
      <c r="BF7" s="213"/>
      <c r="BG7" s="213"/>
      <c r="BH7" s="213"/>
      <c r="BI7" s="213"/>
      <c r="BJ7" s="213"/>
      <c r="BK7" s="213"/>
      <c r="BL7" s="213"/>
      <c r="BM7" s="213"/>
      <c r="BN7" s="213"/>
      <c r="BO7" s="213"/>
      <c r="BP7" s="213"/>
      <c r="BQ7" s="213"/>
      <c r="BR7" s="213"/>
      <c r="BS7" s="213"/>
      <c r="BT7" s="213"/>
      <c r="BU7" s="213"/>
      <c r="BV7" s="213"/>
      <c r="BW7" s="213"/>
      <c r="BX7" s="213"/>
      <c r="BY7" s="213"/>
      <c r="BZ7" s="213"/>
      <c r="CA7" s="213"/>
      <c r="CB7" s="213"/>
      <c r="CC7" s="213"/>
      <c r="CD7" s="213"/>
      <c r="CE7" s="213"/>
      <c r="CF7" s="213"/>
      <c r="CG7" s="213"/>
      <c r="CH7" s="213"/>
      <c r="CI7" s="213"/>
      <c r="CJ7" s="213"/>
      <c r="CK7" s="213"/>
      <c r="CL7" s="213"/>
      <c r="CM7" s="213"/>
      <c r="CN7" s="213"/>
      <c r="CO7" s="213"/>
      <c r="CP7" s="213"/>
      <c r="CQ7" s="213"/>
      <c r="CR7" s="213"/>
      <c r="CS7" s="213"/>
      <c r="CT7" s="213"/>
      <c r="CU7" s="213"/>
      <c r="CV7" s="213"/>
      <c r="CW7" s="213"/>
      <c r="CX7" s="213"/>
      <c r="CY7" s="213"/>
      <c r="CZ7" s="213"/>
      <c r="DA7" s="213"/>
      <c r="DB7" s="213"/>
      <c r="DC7" s="213"/>
      <c r="DD7" s="213"/>
      <c r="DE7" s="213"/>
      <c r="DF7" s="213"/>
      <c r="DG7" s="213"/>
      <c r="DH7" s="213"/>
      <c r="DI7" s="213"/>
      <c r="DJ7" s="213"/>
      <c r="DK7" s="213"/>
      <c r="DL7" s="213"/>
      <c r="DM7" s="213"/>
      <c r="DN7" s="213"/>
      <c r="DO7" s="213"/>
      <c r="DP7" s="213"/>
      <c r="DQ7" s="213"/>
      <c r="DR7" s="213"/>
      <c r="DS7" s="213"/>
      <c r="DT7" s="213"/>
      <c r="DU7" s="213"/>
      <c r="DV7" s="213"/>
      <c r="DW7" s="213"/>
      <c r="DX7" s="213"/>
      <c r="DY7" s="213"/>
      <c r="DZ7" s="213"/>
      <c r="EA7" s="213"/>
      <c r="EB7" s="213"/>
      <c r="EC7" s="213"/>
      <c r="ED7" s="213"/>
      <c r="EE7" s="213"/>
      <c r="EF7" s="213"/>
      <c r="EG7" s="213"/>
      <c r="EH7" s="213"/>
      <c r="EI7" s="213"/>
      <c r="EJ7" s="213"/>
      <c r="EK7" s="213"/>
      <c r="EL7" s="213"/>
      <c r="EM7" s="213"/>
      <c r="EN7" s="213"/>
      <c r="EO7" s="213"/>
      <c r="EP7" s="213"/>
      <c r="EQ7" s="213"/>
      <c r="ER7" s="213"/>
      <c r="ES7" s="213"/>
      <c r="ET7" s="213"/>
      <c r="EU7" s="213"/>
      <c r="EV7" s="213"/>
      <c r="EW7" s="213"/>
      <c r="EX7" s="213"/>
      <c r="EY7" s="213"/>
      <c r="EZ7" s="213"/>
      <c r="FA7" s="213"/>
      <c r="FB7" s="213"/>
      <c r="FC7" s="213"/>
      <c r="FD7" s="213"/>
      <c r="FE7" s="213"/>
      <c r="FF7" s="213"/>
      <c r="FG7" s="213"/>
      <c r="FH7" s="213"/>
      <c r="FI7" s="213"/>
      <c r="FJ7" s="213"/>
      <c r="FK7" s="213"/>
      <c r="FL7" s="213"/>
      <c r="FM7" s="213"/>
      <c r="FN7" s="213"/>
      <c r="FO7" s="213"/>
      <c r="FP7" s="213"/>
      <c r="FQ7" s="213"/>
      <c r="FR7" s="213"/>
      <c r="FS7" s="213"/>
      <c r="FT7" s="213"/>
      <c r="FU7" s="213"/>
      <c r="FV7" s="213"/>
      <c r="FW7" s="213"/>
      <c r="FX7" s="213"/>
      <c r="FY7" s="213"/>
      <c r="FZ7" s="213"/>
      <c r="GA7" s="213"/>
      <c r="GB7" s="213"/>
      <c r="GC7" s="213"/>
      <c r="GD7" s="213"/>
      <c r="GE7" s="213"/>
      <c r="GF7" s="213"/>
      <c r="GG7" s="213"/>
      <c r="GH7" s="213"/>
      <c r="GI7" s="213"/>
      <c r="GJ7" s="213"/>
      <c r="GK7" s="213"/>
      <c r="GL7" s="213"/>
      <c r="GM7" s="213"/>
      <c r="GN7" s="213"/>
      <c r="GO7" s="213"/>
      <c r="GP7" s="213"/>
      <c r="GQ7" s="213"/>
      <c r="GR7" s="213"/>
      <c r="GS7" s="213"/>
      <c r="GT7" s="213"/>
      <c r="GU7" s="213"/>
      <c r="GV7" s="213"/>
      <c r="GW7" s="213"/>
      <c r="GX7" s="213"/>
      <c r="GY7" s="213"/>
      <c r="GZ7" s="213"/>
      <c r="HA7" s="213"/>
      <c r="HB7" s="213"/>
      <c r="HC7" s="213"/>
      <c r="HD7" s="213"/>
      <c r="HE7" s="213"/>
      <c r="HF7" s="213"/>
      <c r="HG7" s="213"/>
      <c r="HH7" s="213"/>
      <c r="HI7" s="213"/>
      <c r="HJ7" s="213"/>
      <c r="HK7" s="213"/>
      <c r="HL7" s="213"/>
      <c r="HM7" s="213"/>
      <c r="HN7" s="213"/>
      <c r="HO7" s="213"/>
      <c r="HP7" s="213"/>
      <c r="HQ7" s="213"/>
      <c r="HR7" s="213"/>
      <c r="HS7" s="213"/>
      <c r="HT7" s="213"/>
      <c r="HU7" s="213"/>
      <c r="HV7" s="213"/>
      <c r="HW7" s="213"/>
      <c r="HX7" s="213"/>
      <c r="HY7" s="213"/>
      <c r="HZ7" s="213"/>
      <c r="IA7" s="213"/>
      <c r="IB7" s="213"/>
      <c r="IC7" s="213"/>
      <c r="ID7" s="213"/>
      <c r="IE7" s="213"/>
      <c r="IF7" s="213"/>
      <c r="IG7" s="213"/>
      <c r="IH7" s="213"/>
      <c r="II7" s="213"/>
      <c r="IJ7" s="213"/>
      <c r="IK7" s="213"/>
      <c r="IL7" s="213"/>
      <c r="IM7" s="213"/>
      <c r="IN7" s="213"/>
      <c r="IO7" s="213"/>
      <c r="IP7" s="213"/>
      <c r="IQ7" s="213"/>
      <c r="IR7" s="213"/>
      <c r="IS7" s="213"/>
      <c r="IT7" s="213"/>
      <c r="IU7" s="213"/>
      <c r="IV7" s="213"/>
      <c r="IW7" s="213"/>
      <c r="IX7" s="213"/>
      <c r="IY7" s="213"/>
      <c r="IZ7" s="213"/>
    </row>
    <row r="8" s="198" customFormat="1" ht="27" customHeight="1" spans="1:10">
      <c r="A8" s="210" t="s">
        <v>1163</v>
      </c>
      <c r="B8" s="210"/>
      <c r="C8" s="210"/>
      <c r="D8" s="210"/>
      <c r="E8" s="210"/>
      <c r="F8" s="210"/>
      <c r="G8" s="210"/>
      <c r="H8" s="210"/>
      <c r="I8" s="210"/>
      <c r="J8" s="210"/>
    </row>
  </sheetData>
  <mergeCells count="6">
    <mergeCell ref="A1:J1"/>
    <mergeCell ref="A2:J2"/>
    <mergeCell ref="B4:D4"/>
    <mergeCell ref="E4:G4"/>
    <mergeCell ref="H4:J4"/>
    <mergeCell ref="A8:J8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"/>
  <sheetViews>
    <sheetView workbookViewId="0">
      <selection activeCell="E24" sqref="E24"/>
    </sheetView>
  </sheetViews>
  <sheetFormatPr defaultColWidth="9" defaultRowHeight="15.6"/>
  <cols>
    <col min="1" max="10" width="15.7" customWidth="1"/>
  </cols>
  <sheetData>
    <row r="1" ht="37" customHeight="1" spans="1:10">
      <c r="A1" s="103" t="s">
        <v>1164</v>
      </c>
      <c r="B1" s="103"/>
      <c r="C1" s="103"/>
      <c r="D1" s="103"/>
      <c r="E1" s="103"/>
      <c r="F1" s="103"/>
      <c r="G1" s="103"/>
      <c r="H1" s="103"/>
      <c r="I1" s="103"/>
      <c r="J1" s="103"/>
    </row>
    <row r="2" ht="18.15" spans="1:10">
      <c r="A2" s="104"/>
      <c r="B2" s="104"/>
      <c r="C2" s="104"/>
      <c r="D2" s="104"/>
      <c r="E2" s="104"/>
      <c r="F2" s="104"/>
      <c r="G2" s="104"/>
      <c r="H2" s="104"/>
      <c r="I2" s="104"/>
      <c r="J2" s="104"/>
    </row>
    <row r="3" ht="20" customHeight="1" spans="1:10">
      <c r="A3" s="106" t="s">
        <v>1165</v>
      </c>
      <c r="B3" s="107" t="s">
        <v>1166</v>
      </c>
      <c r="C3" s="107"/>
      <c r="D3" s="107"/>
      <c r="E3" s="107" t="s">
        <v>1167</v>
      </c>
      <c r="F3" s="107"/>
      <c r="G3" s="107"/>
      <c r="H3" s="107"/>
      <c r="I3" s="107"/>
      <c r="J3" s="107"/>
    </row>
    <row r="4" ht="20" customHeight="1" spans="1:10">
      <c r="A4" s="108"/>
      <c r="B4" s="109" t="s">
        <v>102</v>
      </c>
      <c r="C4" s="110" t="s">
        <v>1168</v>
      </c>
      <c r="D4" s="111"/>
      <c r="E4" s="109" t="s">
        <v>102</v>
      </c>
      <c r="F4" s="110" t="s">
        <v>1168</v>
      </c>
      <c r="G4" s="111"/>
      <c r="H4" s="111"/>
      <c r="I4" s="111"/>
      <c r="J4" s="197"/>
    </row>
    <row r="5" ht="20" customHeight="1" spans="1:10">
      <c r="A5" s="113"/>
      <c r="B5" s="114"/>
      <c r="C5" s="115" t="s">
        <v>1169</v>
      </c>
      <c r="D5" s="115" t="s">
        <v>1168</v>
      </c>
      <c r="E5" s="114"/>
      <c r="F5" s="115" t="s">
        <v>1169</v>
      </c>
      <c r="G5" s="115" t="s">
        <v>1170</v>
      </c>
      <c r="H5" s="115" t="s">
        <v>1171</v>
      </c>
      <c r="I5" s="115" t="s">
        <v>1172</v>
      </c>
      <c r="J5" s="115" t="s">
        <v>1173</v>
      </c>
    </row>
    <row r="6" spans="1:10">
      <c r="A6" s="117" t="s">
        <v>1174</v>
      </c>
      <c r="B6" s="118">
        <v>242696</v>
      </c>
      <c r="C6" s="118">
        <f>D6</f>
        <v>242696</v>
      </c>
      <c r="D6" s="118">
        <v>242696</v>
      </c>
      <c r="E6" s="118">
        <v>242696</v>
      </c>
      <c r="F6" s="118">
        <f>G6+H6+I6+J6</f>
        <v>242696</v>
      </c>
      <c r="G6" s="118">
        <v>242696</v>
      </c>
      <c r="H6" s="118"/>
      <c r="I6" s="118"/>
      <c r="J6" s="118"/>
    </row>
    <row r="7" customFormat="1"/>
    <row r="8" customFormat="1"/>
    <row r="9" customFormat="1"/>
    <row r="10" customFormat="1"/>
    <row r="11" customFormat="1"/>
    <row r="12" customFormat="1"/>
    <row r="13" customFormat="1"/>
    <row r="14" customFormat="1"/>
    <row r="15" ht="17.4" spans="1:10">
      <c r="A15" s="103" t="s">
        <v>1175</v>
      </c>
      <c r="B15" s="103"/>
      <c r="C15" s="103"/>
      <c r="D15" s="103"/>
      <c r="E15" s="103"/>
      <c r="F15" s="103"/>
      <c r="G15" s="103"/>
      <c r="H15" s="103"/>
      <c r="I15" s="103"/>
      <c r="J15" s="103"/>
    </row>
    <row r="16" ht="18.15" spans="1:10">
      <c r="A16" s="104"/>
      <c r="B16" s="104"/>
      <c r="C16" s="104"/>
      <c r="D16" s="104"/>
      <c r="E16" s="104"/>
      <c r="F16" s="104"/>
      <c r="G16" s="104"/>
      <c r="H16" s="104"/>
      <c r="I16" s="104"/>
      <c r="J16" s="104"/>
    </row>
    <row r="17" spans="1:10">
      <c r="A17" s="106" t="s">
        <v>1165</v>
      </c>
      <c r="B17" s="107" t="s">
        <v>1176</v>
      </c>
      <c r="C17" s="107"/>
      <c r="D17" s="107"/>
      <c r="E17" s="107" t="s">
        <v>1177</v>
      </c>
      <c r="F17" s="107"/>
      <c r="G17" s="107"/>
      <c r="H17" s="107"/>
      <c r="I17" s="107"/>
      <c r="J17" s="107"/>
    </row>
    <row r="18" spans="1:10">
      <c r="A18" s="108"/>
      <c r="B18" s="109" t="s">
        <v>102</v>
      </c>
      <c r="C18" s="110" t="s">
        <v>1168</v>
      </c>
      <c r="D18" s="111"/>
      <c r="E18" s="109" t="s">
        <v>102</v>
      </c>
      <c r="F18" s="110" t="s">
        <v>1168</v>
      </c>
      <c r="G18" s="111"/>
      <c r="H18" s="111"/>
      <c r="I18" s="111"/>
      <c r="J18" s="197"/>
    </row>
    <row r="19" ht="16.35" spans="1:10">
      <c r="A19" s="113"/>
      <c r="B19" s="114"/>
      <c r="C19" s="115" t="s">
        <v>1169</v>
      </c>
      <c r="D19" s="115" t="s">
        <v>1168</v>
      </c>
      <c r="E19" s="114"/>
      <c r="F19" s="115" t="s">
        <v>1169</v>
      </c>
      <c r="G19" s="115" t="s">
        <v>1170</v>
      </c>
      <c r="H19" s="115" t="s">
        <v>1171</v>
      </c>
      <c r="I19" s="115" t="s">
        <v>1172</v>
      </c>
      <c r="J19" s="115" t="s">
        <v>1173</v>
      </c>
    </row>
    <row r="20" spans="1:10">
      <c r="A20" s="117" t="s">
        <v>1174</v>
      </c>
      <c r="B20" s="118">
        <v>250133</v>
      </c>
      <c r="C20" s="118">
        <f>D20</f>
        <v>250133</v>
      </c>
      <c r="D20" s="118">
        <v>250133</v>
      </c>
      <c r="E20" s="118">
        <v>250133</v>
      </c>
      <c r="F20" s="118">
        <f>G20+H20+I20+J20</f>
        <v>250133</v>
      </c>
      <c r="G20" s="118">
        <v>250133</v>
      </c>
      <c r="H20" s="118"/>
      <c r="I20" s="118"/>
      <c r="J20" s="118"/>
    </row>
  </sheetData>
  <mergeCells count="16">
    <mergeCell ref="A1:J1"/>
    <mergeCell ref="B3:D3"/>
    <mergeCell ref="E3:J3"/>
    <mergeCell ref="C4:D4"/>
    <mergeCell ref="F4:J4"/>
    <mergeCell ref="A15:J15"/>
    <mergeCell ref="B17:D17"/>
    <mergeCell ref="E17:J17"/>
    <mergeCell ref="C18:D18"/>
    <mergeCell ref="F18:J18"/>
    <mergeCell ref="A3:A5"/>
    <mergeCell ref="A17:A19"/>
    <mergeCell ref="B4:B5"/>
    <mergeCell ref="B18:B19"/>
    <mergeCell ref="E4:E5"/>
    <mergeCell ref="E18:E19"/>
  </mergeCells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1 1 " > < c o m m e n t   s : r e f = " D 1 0 0 "   r g b C l r = " 4 2 C 5 9 8 " / > < c o m m e n t   s : r e f = " E 1 0 0 "   r g b C l r = " 4 2 C 5 9 8 " / > < c o m m e n t   s : r e f = " D 1 0 1 "   r g b C l r = " 4 2 C 5 9 8 " / > < c o m m e n t   s : r e f = " E 1 0 1 "   r g b C l r = " 4 2 C 5 9 8 " / > < c o m m e n t   s : r e f = " D 1 0 2 "   r g b C l r = " 4 2 C 5 9 8 " / > < c o m m e n t   s : r e f = " E 1 0 2 "   r g b C l r = " 4 2 C 5 9 8 " / > < c o m m e n t   s : r e f = " D 1 0 3 "   r g b C l r = " 4 2 C 5 9 8 " / > < c o m m e n t   s : r e f = " D 1 0 4 "   r g b C l r = " 4 2 C 5 9 8 " / > < c o m m e n t   s : r e f = " E 1 0 4 "   r g b C l r = " 4 2 C 5 9 8 " / > < c o m m e n t   s : r e f = " E 1 0 5 "   r g b C l r = " 4 2 C 5 9 8 " / > < c o m m e n t   s : r e f = " D 1 0 6 "   r g b C l r = " 4 2 C 5 9 8 " / > < c o m m e n t   s : r e f = " E 1 0 6 "   r g b C l r = " 4 2 C 5 9 8 " / > < c o m m e n t   s : r e f = " D 1 0 7 "   r g b C l r = " 4 2 C 5 9 8 " / > < c o m m e n t   s : r e f = " E 1 0 7 "   r g b C l r = " 4 2 C 5 9 8 " / > < c o m m e n t   s : r e f = " D 1 0 8 "   r g b C l r = " 4 2 C 5 9 8 " / > < c o m m e n t   s : r e f = " E 1 0 8 "   r g b C l r = " 4 2 C 5 9 8 " / > < c o m m e n t   s : r e f = " D 1 0 9 "   r g b C l r = " 4 2 C 5 9 8 " / > < c o m m e n t   s : r e f = " E 1 0 9 "   r g b C l r = " 4 2 C 5 9 8 " / > < c o m m e n t   s : r e f = " D 1 1 0 "   r g b C l r = " 4 2 C 5 9 8 " / > < c o m m e n t   s : r e f = " E 1 1 0 "   r g b C l r = " 4 2 C 5 9 8 " / > < c o m m e n t   s : r e f = " E 1 1 1 "   r g b C l r = " 4 2 C 5 9 8 " / > < c o m m e n t   s : r e f = " D 1 1 2 "   r g b C l r = " 4 2 C 5 9 8 " / > < c o m m e n t   s : r e f = " E 1 1 2 "   r g b C l r = " 4 2 C 5 9 8 " / > < c o m m e n t   s : r e f = " D 1 1 3 "   r g b C l r = " 4 2 C 5 9 8 " / > < c o m m e n t   s : r e f = " E 1 1 3 "   r g b C l r = " 4 2 C 5 9 8 " / > < c o m m e n t   s : r e f = " E 1 1 4 "   r g b C l r = " 4 2 C 5 9 8 " / > < c o m m e n t   s : r e f = " D 1 1 5 "   r g b C l r = " 4 2 C 5 9 8 " / > < c o m m e n t   s : r e f = " E 1 1 5 "   r g b C l r = " 4 2 C 5 9 8 " / > < c o m m e n t   s : r e f = " D 1 1 6 "   r g b C l r = " 4 2 C 5 9 8 " / > < c o m m e n t   s : r e f = " E 1 1 6 "   r g b C l r = " 4 2 C 5 9 8 " / > < c o m m e n t   s : r e f = " D 1 1 7 "   r g b C l r = " 4 2 C 5 9 8 " / > < c o m m e n t   s : r e f = " E 1 1 7 "   r g b C l r = " 4 2 C 5 9 8 " / > < / c o m m e n t L i s t > < c o m m e n t L i s t   s h e e t S t i d = " 1 0 " / > < c o m m e n t L i s t   s h e e t S t i d = " 9 " /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25</vt:i4>
      </vt:variant>
    </vt:vector>
  </HeadingPairs>
  <TitlesOfParts>
    <vt:vector size="25" baseType="lpstr">
      <vt:lpstr>1一般公共预算收入表</vt:lpstr>
      <vt:lpstr>2一般公共预算支出表</vt:lpstr>
      <vt:lpstr>3一般公共预算收支平衡表</vt:lpstr>
      <vt:lpstr>4一般公共预算本级支出表（按功能分类）</vt:lpstr>
      <vt:lpstr>5一般公共预算本级基本支出表（按经济分类）</vt:lpstr>
      <vt:lpstr>6一般公共预算税收返还和转移支付表</vt:lpstr>
      <vt:lpstr>7上级专项转移支付预算分项目表</vt:lpstr>
      <vt:lpstr>8对下专项转移支付预算分地区表</vt:lpstr>
      <vt:lpstr>9政府一般债务限额和余额情况表</vt:lpstr>
      <vt:lpstr>10政府性基金预算收支总表</vt:lpstr>
      <vt:lpstr>11政府性基金收入表</vt:lpstr>
      <vt:lpstr>12政府性基金支出表</vt:lpstr>
      <vt:lpstr>13政府性基金本级支出表 </vt:lpstr>
      <vt:lpstr>14政府性基金转移支付表</vt:lpstr>
      <vt:lpstr>15政府专项债务限额和余额情况表</vt:lpstr>
      <vt:lpstr>16国有资本经营预算收入表</vt:lpstr>
      <vt:lpstr>17国有资本经营预算支出表</vt:lpstr>
      <vt:lpstr>18国有资本经营预算本级收入表</vt:lpstr>
      <vt:lpstr>19国有资本经营预算本级支出表</vt:lpstr>
      <vt:lpstr>20国有资本经营预算转移支出表</vt:lpstr>
      <vt:lpstr>21社会保险基金预算收支总表</vt:lpstr>
      <vt:lpstr>22社会保险基金预算收入表</vt:lpstr>
      <vt:lpstr>23社会保险基金预算支出表</vt:lpstr>
      <vt:lpstr>24三公经费汇总表</vt:lpstr>
      <vt:lpstr>25地方政府债务情况表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yzmz</cp:lastModifiedBy>
  <dcterms:created xsi:type="dcterms:W3CDTF">2018-09-15T02:04:00Z</dcterms:created>
  <cp:lastPrinted>2021-10-19T10:29:00Z</cp:lastPrinted>
  <dcterms:modified xsi:type="dcterms:W3CDTF">2025-05-16T01:55:08Z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KSORubyTemplateID">
    <vt:lpwstr>14</vt:lpwstr>
  </property>
  <property fmtid="{D5CDD505-2E9C-101B-9397-08002B2CF9AE}" pid="4" name="ICV">
    <vt:lpwstr>0C359DDBBCEE4F2CAF5E2EE4ADF806A2_13</vt:lpwstr>
  </property>
</Properties>
</file>